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patrickgraham/Documents/"/>
    </mc:Choice>
  </mc:AlternateContent>
  <bookViews>
    <workbookView xWindow="0" yWindow="460" windowWidth="40960" windowHeight="20980" activeTab="12"/>
  </bookViews>
  <sheets>
    <sheet name="Setup" sheetId="5" r:id="rId1"/>
    <sheet name="Jan" sheetId="1" r:id="rId2"/>
    <sheet name="Feb" sheetId="3" r:id="rId3"/>
    <sheet name="Mar" sheetId="4" r:id="rId4"/>
    <sheet name="Apr" sheetId="6" r:id="rId5"/>
    <sheet name="May" sheetId="7" r:id="rId6"/>
    <sheet name="Jun" sheetId="8" r:id="rId7"/>
    <sheet name="Jul" sheetId="9" r:id="rId8"/>
    <sheet name="Aug" sheetId="10" r:id="rId9"/>
    <sheet name="Sep" sheetId="11" r:id="rId10"/>
    <sheet name="Oct" sheetId="12" r:id="rId11"/>
    <sheet name="Nov" sheetId="13" r:id="rId12"/>
    <sheet name="Dec" sheetId="14" r:id="rId13"/>
  </sheets>
  <definedNames>
    <definedName name="_xlnm.Print_Area" localSheetId="2">Feb!$A$1:$L$56</definedName>
    <definedName name="_xlnm.Print_Area" localSheetId="1">Jan!$A$1:$L$56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3" l="1"/>
  <c r="K52" i="1"/>
  <c r="K52" i="3"/>
  <c r="K52" i="4"/>
  <c r="K52" i="6"/>
  <c r="K52" i="7"/>
  <c r="K52" i="8"/>
  <c r="K52" i="9"/>
  <c r="K52" i="10"/>
  <c r="K52" i="11"/>
  <c r="K52" i="12"/>
  <c r="K52" i="13"/>
  <c r="K52" i="14"/>
  <c r="L42" i="1"/>
  <c r="L42" i="3"/>
  <c r="L42" i="4"/>
  <c r="L42" i="6"/>
  <c r="L42" i="7"/>
  <c r="L42" i="8"/>
  <c r="L42" i="9"/>
  <c r="L42" i="10"/>
  <c r="L42" i="11"/>
  <c r="L42" i="12"/>
  <c r="L42" i="13"/>
  <c r="L42" i="14"/>
  <c r="L41" i="1"/>
  <c r="L41" i="3"/>
  <c r="L41" i="4"/>
  <c r="L41" i="6"/>
  <c r="L41" i="7"/>
  <c r="L41" i="8"/>
  <c r="L41" i="9"/>
  <c r="L41" i="10"/>
  <c r="L41" i="11"/>
  <c r="L41" i="12"/>
  <c r="L41" i="13"/>
  <c r="L41" i="14"/>
  <c r="L40" i="1"/>
  <c r="L40" i="3"/>
  <c r="L40" i="4"/>
  <c r="L40" i="6"/>
  <c r="L40" i="7"/>
  <c r="L40" i="8"/>
  <c r="L40" i="9"/>
  <c r="L40" i="10"/>
  <c r="L40" i="11"/>
  <c r="L40" i="12"/>
  <c r="L40" i="13"/>
  <c r="L40" i="14"/>
  <c r="L39" i="1"/>
  <c r="L39" i="3"/>
  <c r="L39" i="4"/>
  <c r="L39" i="6"/>
  <c r="L39" i="7"/>
  <c r="L39" i="8"/>
  <c r="L39" i="9"/>
  <c r="L39" i="10"/>
  <c r="L39" i="11"/>
  <c r="L39" i="12"/>
  <c r="L39" i="13"/>
  <c r="L39" i="14"/>
  <c r="L38" i="1"/>
  <c r="L38" i="3"/>
  <c r="L38" i="4"/>
  <c r="L38" i="6"/>
  <c r="L38" i="7"/>
  <c r="L38" i="8"/>
  <c r="L38" i="9"/>
  <c r="L38" i="10"/>
  <c r="L38" i="11"/>
  <c r="L38" i="12"/>
  <c r="L38" i="13"/>
  <c r="L38" i="14"/>
  <c r="L37" i="1"/>
  <c r="L37" i="3"/>
  <c r="L37" i="4"/>
  <c r="L36" i="1"/>
  <c r="L36" i="3"/>
  <c r="L33" i="1"/>
  <c r="L33" i="3"/>
  <c r="L33" i="4"/>
  <c r="L33" i="6"/>
  <c r="L33" i="7"/>
  <c r="L33" i="8"/>
  <c r="L33" i="9"/>
  <c r="L33" i="10"/>
  <c r="L33" i="11"/>
  <c r="L33" i="12"/>
  <c r="L33" i="13"/>
  <c r="L33" i="14"/>
  <c r="L32" i="1"/>
  <c r="L32" i="3"/>
  <c r="L32" i="4"/>
  <c r="L32" i="6"/>
  <c r="L32" i="7"/>
  <c r="L32" i="8"/>
  <c r="L32" i="9"/>
  <c r="L32" i="10"/>
  <c r="L32" i="11"/>
  <c r="L32" i="12"/>
  <c r="L32" i="13"/>
  <c r="L32" i="14"/>
  <c r="L31" i="1"/>
  <c r="L31" i="3"/>
  <c r="L31" i="4"/>
  <c r="L31" i="6"/>
  <c r="L31" i="7"/>
  <c r="L31" i="8"/>
  <c r="L31" i="9"/>
  <c r="L31" i="10"/>
  <c r="L31" i="11"/>
  <c r="L31" i="12"/>
  <c r="L31" i="13"/>
  <c r="L31" i="14"/>
  <c r="L30" i="1"/>
  <c r="L30" i="3"/>
  <c r="L30" i="4"/>
  <c r="L30" i="6"/>
  <c r="L30" i="7"/>
  <c r="L30" i="8"/>
  <c r="L30" i="9"/>
  <c r="L30" i="10"/>
  <c r="L30" i="11"/>
  <c r="L30" i="12"/>
  <c r="L30" i="13"/>
  <c r="L30" i="14"/>
  <c r="L29" i="1"/>
  <c r="L29" i="3"/>
  <c r="L29" i="4"/>
  <c r="L29" i="6"/>
  <c r="L29" i="7"/>
  <c r="L29" i="8"/>
  <c r="L29" i="9"/>
  <c r="L29" i="10"/>
  <c r="L29" i="11"/>
  <c r="L29" i="12"/>
  <c r="L29" i="13"/>
  <c r="L29" i="14"/>
  <c r="L28" i="1"/>
  <c r="L28" i="3"/>
  <c r="L28" i="4"/>
  <c r="L27" i="1"/>
  <c r="L27" i="3"/>
  <c r="L27" i="4"/>
  <c r="L27" i="6"/>
  <c r="L27" i="7"/>
  <c r="L27" i="8"/>
  <c r="L27" i="9"/>
  <c r="L27" i="10"/>
  <c r="L27" i="11"/>
  <c r="L27" i="12"/>
  <c r="L27" i="13"/>
  <c r="L27" i="14"/>
  <c r="L26" i="1"/>
  <c r="L26" i="3"/>
  <c r="L20" i="1"/>
  <c r="L20" i="3"/>
  <c r="L20" i="4"/>
  <c r="L20" i="6"/>
  <c r="L20" i="7"/>
  <c r="L20" i="8"/>
  <c r="L20" i="9"/>
  <c r="L20" i="10"/>
  <c r="L20" i="11"/>
  <c r="L20" i="12"/>
  <c r="L20" i="13"/>
  <c r="L20" i="14"/>
  <c r="L19" i="1"/>
  <c r="L19" i="3"/>
  <c r="L19" i="4"/>
  <c r="L19" i="6"/>
  <c r="L19" i="7"/>
  <c r="L19" i="8"/>
  <c r="L19" i="9"/>
  <c r="L19" i="10"/>
  <c r="L19" i="11"/>
  <c r="L19" i="12"/>
  <c r="L19" i="13"/>
  <c r="L19" i="14"/>
  <c r="L18" i="1"/>
  <c r="L18" i="3"/>
  <c r="L18" i="4"/>
  <c r="L18" i="6"/>
  <c r="L18" i="7"/>
  <c r="L18" i="8"/>
  <c r="L18" i="9"/>
  <c r="L18" i="10"/>
  <c r="L18" i="11"/>
  <c r="L18" i="12"/>
  <c r="L18" i="13"/>
  <c r="L18" i="14"/>
  <c r="L17" i="1"/>
  <c r="L17" i="3"/>
  <c r="L16" i="1"/>
  <c r="L16" i="3"/>
  <c r="L16" i="4"/>
  <c r="L16" i="6"/>
  <c r="L16" i="7"/>
  <c r="L16" i="8"/>
  <c r="L16" i="9"/>
  <c r="L16" i="10"/>
  <c r="L16" i="11"/>
  <c r="L16" i="12"/>
  <c r="L16" i="13"/>
  <c r="L16" i="14"/>
  <c r="L15" i="1"/>
  <c r="L15" i="3"/>
  <c r="L15" i="4"/>
  <c r="L15" i="6"/>
  <c r="L15" i="7"/>
  <c r="L15" i="8"/>
  <c r="L15" i="9"/>
  <c r="L15" i="10"/>
  <c r="L15" i="11"/>
  <c r="L15" i="12"/>
  <c r="L15" i="13"/>
  <c r="L15" i="14"/>
  <c r="L14" i="1"/>
  <c r="L10" i="1"/>
  <c r="L10" i="3"/>
  <c r="L11" i="1"/>
  <c r="L11" i="3"/>
  <c r="L11" i="4"/>
  <c r="L9" i="1"/>
  <c r="L9" i="3"/>
  <c r="I42" i="14"/>
  <c r="I41" i="14"/>
  <c r="I40" i="14"/>
  <c r="I39" i="14"/>
  <c r="I38" i="14"/>
  <c r="I37" i="14"/>
  <c r="I36" i="14"/>
  <c r="I33" i="14"/>
  <c r="I32" i="14"/>
  <c r="I31" i="14"/>
  <c r="I30" i="14"/>
  <c r="I29" i="14"/>
  <c r="I28" i="14"/>
  <c r="I27" i="14"/>
  <c r="I26" i="14"/>
  <c r="I20" i="14"/>
  <c r="I19" i="14"/>
  <c r="I18" i="14"/>
  <c r="I17" i="14"/>
  <c r="I16" i="14"/>
  <c r="I15" i="14"/>
  <c r="I14" i="14"/>
  <c r="I11" i="14"/>
  <c r="I10" i="14"/>
  <c r="I9" i="14"/>
  <c r="I42" i="13"/>
  <c r="I41" i="13"/>
  <c r="I40" i="13"/>
  <c r="I39" i="13"/>
  <c r="I38" i="13"/>
  <c r="I37" i="13"/>
  <c r="I36" i="13"/>
  <c r="I33" i="13"/>
  <c r="I32" i="13"/>
  <c r="I31" i="13"/>
  <c r="I30" i="13"/>
  <c r="I29" i="13"/>
  <c r="I28" i="13"/>
  <c r="I27" i="13"/>
  <c r="I26" i="13"/>
  <c r="I20" i="13"/>
  <c r="I19" i="13"/>
  <c r="I18" i="13"/>
  <c r="I17" i="13"/>
  <c r="I16" i="13"/>
  <c r="I15" i="13"/>
  <c r="I14" i="13"/>
  <c r="I11" i="13"/>
  <c r="I10" i="13"/>
  <c r="I9" i="13"/>
  <c r="I42" i="12"/>
  <c r="I41" i="12"/>
  <c r="I40" i="12"/>
  <c r="I39" i="12"/>
  <c r="I38" i="12"/>
  <c r="I37" i="12"/>
  <c r="I36" i="12"/>
  <c r="I33" i="12"/>
  <c r="I32" i="12"/>
  <c r="I31" i="12"/>
  <c r="I30" i="12"/>
  <c r="I29" i="12"/>
  <c r="I28" i="12"/>
  <c r="I27" i="12"/>
  <c r="I26" i="12"/>
  <c r="I20" i="12"/>
  <c r="I19" i="12"/>
  <c r="I18" i="12"/>
  <c r="I17" i="12"/>
  <c r="I16" i="12"/>
  <c r="I15" i="12"/>
  <c r="I14" i="12"/>
  <c r="I11" i="12"/>
  <c r="I10" i="12"/>
  <c r="I9" i="12"/>
  <c r="I42" i="11"/>
  <c r="I41" i="11"/>
  <c r="I40" i="11"/>
  <c r="I39" i="11"/>
  <c r="I38" i="11"/>
  <c r="I37" i="11"/>
  <c r="I36" i="11"/>
  <c r="I33" i="11"/>
  <c r="I32" i="11"/>
  <c r="I31" i="11"/>
  <c r="I30" i="11"/>
  <c r="I29" i="11"/>
  <c r="I28" i="11"/>
  <c r="I27" i="11"/>
  <c r="I26" i="11"/>
  <c r="I20" i="11"/>
  <c r="I19" i="11"/>
  <c r="I18" i="11"/>
  <c r="I17" i="11"/>
  <c r="I16" i="11"/>
  <c r="I15" i="11"/>
  <c r="I14" i="11"/>
  <c r="I11" i="11"/>
  <c r="I10" i="11"/>
  <c r="I9" i="11"/>
  <c r="I42" i="10"/>
  <c r="I41" i="10"/>
  <c r="I40" i="10"/>
  <c r="I39" i="10"/>
  <c r="I38" i="10"/>
  <c r="I37" i="10"/>
  <c r="I36" i="10"/>
  <c r="I33" i="10"/>
  <c r="I32" i="10"/>
  <c r="I31" i="10"/>
  <c r="I30" i="10"/>
  <c r="I29" i="10"/>
  <c r="I28" i="10"/>
  <c r="I27" i="10"/>
  <c r="I26" i="10"/>
  <c r="I20" i="10"/>
  <c r="I19" i="10"/>
  <c r="I18" i="10"/>
  <c r="I17" i="10"/>
  <c r="I16" i="10"/>
  <c r="I15" i="10"/>
  <c r="I14" i="10"/>
  <c r="I11" i="10"/>
  <c r="I10" i="10"/>
  <c r="I9" i="10"/>
  <c r="I42" i="9"/>
  <c r="I41" i="9"/>
  <c r="I40" i="9"/>
  <c r="I39" i="9"/>
  <c r="I38" i="9"/>
  <c r="I37" i="9"/>
  <c r="I36" i="9"/>
  <c r="I33" i="9"/>
  <c r="I32" i="9"/>
  <c r="I31" i="9"/>
  <c r="I30" i="9"/>
  <c r="I29" i="9"/>
  <c r="I28" i="9"/>
  <c r="I27" i="9"/>
  <c r="I26" i="9"/>
  <c r="I20" i="9"/>
  <c r="I19" i="9"/>
  <c r="I18" i="9"/>
  <c r="I17" i="9"/>
  <c r="I16" i="9"/>
  <c r="I15" i="9"/>
  <c r="I14" i="9"/>
  <c r="I11" i="9"/>
  <c r="I10" i="9"/>
  <c r="I9" i="9"/>
  <c r="I42" i="8"/>
  <c r="I41" i="8"/>
  <c r="I40" i="8"/>
  <c r="I39" i="8"/>
  <c r="I38" i="8"/>
  <c r="I37" i="8"/>
  <c r="I36" i="8"/>
  <c r="I33" i="8"/>
  <c r="I32" i="8"/>
  <c r="I31" i="8"/>
  <c r="I30" i="8"/>
  <c r="I29" i="8"/>
  <c r="I28" i="8"/>
  <c r="I27" i="8"/>
  <c r="I26" i="8"/>
  <c r="I20" i="8"/>
  <c r="I19" i="8"/>
  <c r="I18" i="8"/>
  <c r="I17" i="8"/>
  <c r="I16" i="8"/>
  <c r="I15" i="8"/>
  <c r="I14" i="8"/>
  <c r="I11" i="8"/>
  <c r="I10" i="8"/>
  <c r="I9" i="8"/>
  <c r="I42" i="7"/>
  <c r="I41" i="7"/>
  <c r="I40" i="7"/>
  <c r="I39" i="7"/>
  <c r="I38" i="7"/>
  <c r="I37" i="7"/>
  <c r="I36" i="7"/>
  <c r="I33" i="7"/>
  <c r="I32" i="7"/>
  <c r="I31" i="7"/>
  <c r="I30" i="7"/>
  <c r="I29" i="7"/>
  <c r="I28" i="7"/>
  <c r="I27" i="7"/>
  <c r="I26" i="7"/>
  <c r="I20" i="7"/>
  <c r="I19" i="7"/>
  <c r="I18" i="7"/>
  <c r="I17" i="7"/>
  <c r="I16" i="7"/>
  <c r="I15" i="7"/>
  <c r="I14" i="7"/>
  <c r="I11" i="7"/>
  <c r="I10" i="7"/>
  <c r="I9" i="7"/>
  <c r="I42" i="6"/>
  <c r="I41" i="6"/>
  <c r="I40" i="6"/>
  <c r="I39" i="6"/>
  <c r="I38" i="6"/>
  <c r="I37" i="6"/>
  <c r="I36" i="6"/>
  <c r="I33" i="6"/>
  <c r="I32" i="6"/>
  <c r="I31" i="6"/>
  <c r="I30" i="6"/>
  <c r="I29" i="6"/>
  <c r="I28" i="6"/>
  <c r="I27" i="6"/>
  <c r="I26" i="6"/>
  <c r="I20" i="6"/>
  <c r="I19" i="6"/>
  <c r="I18" i="6"/>
  <c r="I17" i="6"/>
  <c r="I16" i="6"/>
  <c r="I15" i="6"/>
  <c r="I14" i="6"/>
  <c r="I11" i="6"/>
  <c r="I10" i="6"/>
  <c r="I9" i="6"/>
  <c r="I42" i="4"/>
  <c r="I41" i="4"/>
  <c r="I40" i="4"/>
  <c r="I39" i="4"/>
  <c r="I38" i="4"/>
  <c r="I37" i="4"/>
  <c r="I36" i="4"/>
  <c r="I33" i="4"/>
  <c r="I32" i="4"/>
  <c r="I31" i="4"/>
  <c r="I30" i="4"/>
  <c r="I29" i="4"/>
  <c r="I28" i="4"/>
  <c r="I27" i="4"/>
  <c r="I26" i="4"/>
  <c r="I20" i="4"/>
  <c r="I19" i="4"/>
  <c r="I18" i="4"/>
  <c r="I17" i="4"/>
  <c r="I16" i="4"/>
  <c r="I15" i="4"/>
  <c r="I14" i="4"/>
  <c r="I11" i="4"/>
  <c r="I10" i="4"/>
  <c r="I9" i="4"/>
  <c r="I42" i="3"/>
  <c r="I41" i="3"/>
  <c r="I40" i="3"/>
  <c r="I39" i="3"/>
  <c r="I38" i="3"/>
  <c r="I37" i="3"/>
  <c r="I36" i="3"/>
  <c r="I33" i="3"/>
  <c r="I32" i="3"/>
  <c r="I31" i="3"/>
  <c r="I30" i="3"/>
  <c r="I29" i="3"/>
  <c r="I28" i="3"/>
  <c r="I27" i="3"/>
  <c r="I26" i="3"/>
  <c r="I20" i="3"/>
  <c r="I19" i="3"/>
  <c r="I18" i="3"/>
  <c r="I17" i="3"/>
  <c r="I16" i="3"/>
  <c r="I15" i="3"/>
  <c r="I14" i="3"/>
  <c r="I11" i="3"/>
  <c r="I10" i="3"/>
  <c r="I9" i="3"/>
  <c r="G49" i="3"/>
  <c r="G49" i="7"/>
  <c r="G49" i="14"/>
  <c r="D51" i="3"/>
  <c r="D51" i="4"/>
  <c r="D51" i="6"/>
  <c r="D51" i="7"/>
  <c r="D51" i="8"/>
  <c r="D51" i="9"/>
  <c r="D51" i="10"/>
  <c r="D51" i="11"/>
  <c r="D51" i="12"/>
  <c r="D51" i="13"/>
  <c r="D51" i="14"/>
  <c r="D50" i="4"/>
  <c r="D50" i="6"/>
  <c r="D50" i="7"/>
  <c r="D50" i="8"/>
  <c r="D50" i="9"/>
  <c r="D50" i="10"/>
  <c r="D50" i="11"/>
  <c r="D50" i="12"/>
  <c r="D50" i="13"/>
  <c r="D50" i="14"/>
  <c r="A56" i="14"/>
  <c r="A56" i="13"/>
  <c r="A56" i="12"/>
  <c r="A56" i="11"/>
  <c r="A56" i="10"/>
  <c r="A56" i="9"/>
  <c r="A56" i="8"/>
  <c r="A56" i="7"/>
  <c r="A56" i="6"/>
  <c r="A56" i="4"/>
  <c r="I42" i="1"/>
  <c r="I41" i="1"/>
  <c r="I40" i="1"/>
  <c r="I39" i="1"/>
  <c r="I38" i="1"/>
  <c r="I37" i="1"/>
  <c r="I36" i="1"/>
  <c r="I33" i="1"/>
  <c r="I32" i="1"/>
  <c r="I31" i="1"/>
  <c r="I30" i="1"/>
  <c r="I29" i="1"/>
  <c r="I28" i="1"/>
  <c r="I27" i="1"/>
  <c r="I26" i="1"/>
  <c r="I20" i="1"/>
  <c r="I19" i="1"/>
  <c r="I18" i="1"/>
  <c r="I17" i="1"/>
  <c r="I16" i="1"/>
  <c r="I15" i="1"/>
  <c r="I14" i="1"/>
  <c r="I11" i="1"/>
  <c r="I10" i="1"/>
  <c r="I9" i="1"/>
  <c r="L34" i="1"/>
  <c r="L5" i="14"/>
  <c r="L5" i="13"/>
  <c r="L5" i="12"/>
  <c r="L5" i="11"/>
  <c r="K34" i="10"/>
  <c r="L5" i="10"/>
  <c r="L5" i="9"/>
  <c r="K34" i="9"/>
  <c r="K34" i="8"/>
  <c r="L5" i="8"/>
  <c r="A56" i="3"/>
  <c r="K34" i="7"/>
  <c r="K44" i="7"/>
  <c r="L5" i="7"/>
  <c r="K34" i="6"/>
  <c r="K44" i="6"/>
  <c r="L5" i="1"/>
  <c r="L5" i="4"/>
  <c r="L5" i="6"/>
  <c r="K34" i="4"/>
  <c r="K44" i="4"/>
  <c r="K34" i="3"/>
  <c r="K34" i="1"/>
  <c r="L5" i="3"/>
  <c r="K43" i="10"/>
  <c r="K21" i="10"/>
  <c r="K22" i="10"/>
  <c r="K12" i="10"/>
  <c r="K43" i="9"/>
  <c r="K21" i="9"/>
  <c r="K12" i="9"/>
  <c r="K43" i="8"/>
  <c r="K21" i="8"/>
  <c r="K12" i="8"/>
  <c r="K43" i="7"/>
  <c r="K21" i="7"/>
  <c r="K12" i="7"/>
  <c r="K22" i="7"/>
  <c r="K43" i="6"/>
  <c r="K21" i="6"/>
  <c r="K43" i="4"/>
  <c r="K21" i="4"/>
  <c r="K12" i="4"/>
  <c r="K43" i="3"/>
  <c r="K44" i="3"/>
  <c r="K21" i="3"/>
  <c r="K12" i="3"/>
  <c r="K22" i="3"/>
  <c r="C46" i="5"/>
  <c r="G52" i="14"/>
  <c r="C45" i="5"/>
  <c r="G52" i="13"/>
  <c r="C44" i="5"/>
  <c r="G52" i="12"/>
  <c r="C43" i="5"/>
  <c r="G52" i="11"/>
  <c r="C42" i="5"/>
  <c r="G52" i="10"/>
  <c r="C41" i="5"/>
  <c r="G52" i="9"/>
  <c r="C40" i="5"/>
  <c r="G52" i="8"/>
  <c r="C39" i="5"/>
  <c r="G52" i="7"/>
  <c r="C38" i="5"/>
  <c r="C37" i="5"/>
  <c r="G52" i="4"/>
  <c r="C36" i="5"/>
  <c r="C35" i="5"/>
  <c r="G52" i="1"/>
  <c r="K43" i="14"/>
  <c r="K34" i="14"/>
  <c r="K44" i="14"/>
  <c r="K21" i="14"/>
  <c r="K12" i="14"/>
  <c r="K22" i="14"/>
  <c r="G3" i="14"/>
  <c r="J2" i="14"/>
  <c r="G2" i="14"/>
  <c r="D2" i="14"/>
  <c r="L1" i="14"/>
  <c r="K43" i="13"/>
  <c r="K34" i="13"/>
  <c r="K44" i="13"/>
  <c r="K21" i="13"/>
  <c r="K12" i="13"/>
  <c r="K22" i="13"/>
  <c r="G3" i="13"/>
  <c r="J2" i="13"/>
  <c r="G2" i="13"/>
  <c r="D2" i="13"/>
  <c r="L1" i="13"/>
  <c r="K43" i="12"/>
  <c r="K34" i="12"/>
  <c r="K44" i="12"/>
  <c r="K21" i="12"/>
  <c r="K22" i="12"/>
  <c r="K12" i="12"/>
  <c r="G3" i="12"/>
  <c r="J2" i="12"/>
  <c r="G2" i="12"/>
  <c r="D2" i="12"/>
  <c r="L1" i="12"/>
  <c r="K43" i="11"/>
  <c r="K34" i="11"/>
  <c r="K44" i="11"/>
  <c r="K21" i="11"/>
  <c r="K12" i="11"/>
  <c r="G3" i="11"/>
  <c r="J2" i="11"/>
  <c r="G2" i="11"/>
  <c r="D2" i="11"/>
  <c r="L1" i="11"/>
  <c r="G3" i="10"/>
  <c r="J2" i="10"/>
  <c r="G2" i="10"/>
  <c r="D2" i="10"/>
  <c r="L1" i="10"/>
  <c r="G3" i="9"/>
  <c r="J2" i="9"/>
  <c r="G2" i="9"/>
  <c r="D2" i="9"/>
  <c r="L1" i="9"/>
  <c r="G3" i="8"/>
  <c r="J2" i="8"/>
  <c r="G2" i="8"/>
  <c r="D2" i="8"/>
  <c r="L1" i="8"/>
  <c r="G3" i="7"/>
  <c r="J2" i="7"/>
  <c r="G2" i="7"/>
  <c r="D2" i="7"/>
  <c r="L1" i="7"/>
  <c r="G3" i="6"/>
  <c r="J2" i="6"/>
  <c r="G2" i="6"/>
  <c r="D2" i="6"/>
  <c r="L1" i="6"/>
  <c r="K5" i="1"/>
  <c r="G3" i="3"/>
  <c r="G3" i="4"/>
  <c r="G3" i="1"/>
  <c r="J2" i="3"/>
  <c r="J2" i="4"/>
  <c r="J2" i="1"/>
  <c r="G2" i="3"/>
  <c r="G2" i="4"/>
  <c r="G2" i="1"/>
  <c r="D2" i="3"/>
  <c r="L1" i="3"/>
  <c r="D2" i="4"/>
  <c r="L1" i="4"/>
  <c r="D2" i="1"/>
  <c r="L1" i="1"/>
  <c r="K43" i="1"/>
  <c r="K44" i="1"/>
  <c r="K21" i="1"/>
  <c r="K12" i="1"/>
  <c r="K22" i="1"/>
  <c r="K12" i="6"/>
  <c r="K22" i="6"/>
  <c r="L43" i="1"/>
  <c r="L44" i="1"/>
  <c r="L10" i="4"/>
  <c r="L10" i="6"/>
  <c r="L10" i="7"/>
  <c r="L10" i="8"/>
  <c r="L10" i="9"/>
  <c r="L10" i="10"/>
  <c r="L10" i="11"/>
  <c r="L10" i="12"/>
  <c r="L10" i="13"/>
  <c r="L10" i="14"/>
  <c r="L14" i="3"/>
  <c r="L14" i="4"/>
  <c r="L14" i="6"/>
  <c r="L14" i="7"/>
  <c r="L14" i="8"/>
  <c r="L14" i="9"/>
  <c r="L14" i="10"/>
  <c r="L14" i="11"/>
  <c r="L14" i="12"/>
  <c r="L14" i="13"/>
  <c r="L14" i="14"/>
  <c r="L21" i="1"/>
  <c r="K22" i="11"/>
  <c r="K44" i="9"/>
  <c r="K22" i="9"/>
  <c r="L28" i="6"/>
  <c r="L28" i="7"/>
  <c r="L28" i="8"/>
  <c r="L28" i="9"/>
  <c r="L28" i="10"/>
  <c r="L28" i="11"/>
  <c r="L28" i="12"/>
  <c r="L28" i="13"/>
  <c r="L28" i="14"/>
  <c r="L11" i="6"/>
  <c r="L11" i="7"/>
  <c r="L37" i="6"/>
  <c r="L37" i="7"/>
  <c r="L37" i="8"/>
  <c r="L37" i="9"/>
  <c r="L37" i="10"/>
  <c r="L37" i="11"/>
  <c r="L37" i="12"/>
  <c r="L37" i="13"/>
  <c r="L37" i="14"/>
  <c r="L11" i="8"/>
  <c r="L11" i="9"/>
  <c r="L11" i="10"/>
  <c r="L11" i="11"/>
  <c r="L11" i="12"/>
  <c r="L11" i="13"/>
  <c r="L11" i="14"/>
  <c r="K44" i="8"/>
  <c r="K44" i="10"/>
  <c r="K22" i="8"/>
  <c r="K22" i="4"/>
  <c r="L43" i="3"/>
  <c r="L36" i="4"/>
  <c r="K46" i="1"/>
  <c r="K5" i="3"/>
  <c r="K46" i="3"/>
  <c r="K5" i="4"/>
  <c r="L26" i="4"/>
  <c r="L34" i="3"/>
  <c r="L44" i="3"/>
  <c r="L21" i="3"/>
  <c r="L17" i="4"/>
  <c r="L12" i="3"/>
  <c r="L22" i="3"/>
  <c r="L9" i="4"/>
  <c r="D52" i="1"/>
  <c r="D49" i="1"/>
  <c r="L12" i="1"/>
  <c r="L22" i="1"/>
  <c r="L46" i="1"/>
  <c r="K46" i="4"/>
  <c r="D52" i="4"/>
  <c r="D49" i="4"/>
  <c r="L46" i="3"/>
  <c r="L43" i="4"/>
  <c r="L36" i="6"/>
  <c r="L34" i="4"/>
  <c r="L44" i="4"/>
  <c r="L26" i="6"/>
  <c r="D52" i="3"/>
  <c r="D49" i="3"/>
  <c r="L17" i="6"/>
  <c r="L21" i="4"/>
  <c r="L9" i="6"/>
  <c r="L12" i="4"/>
  <c r="L22" i="4"/>
  <c r="L46" i="4"/>
  <c r="K5" i="6"/>
  <c r="K46" i="6"/>
  <c r="D52" i="6"/>
  <c r="D49" i="6"/>
  <c r="L43" i="6"/>
  <c r="L36" i="7"/>
  <c r="L34" i="6"/>
  <c r="L44" i="6"/>
  <c r="L26" i="7"/>
  <c r="L17" i="7"/>
  <c r="L21" i="6"/>
  <c r="L12" i="6"/>
  <c r="L9" i="7"/>
  <c r="K5" i="7"/>
  <c r="K46" i="7"/>
  <c r="D52" i="7"/>
  <c r="D49" i="7"/>
  <c r="L43" i="7"/>
  <c r="L36" i="8"/>
  <c r="L26" i="8"/>
  <c r="L34" i="7"/>
  <c r="L22" i="6"/>
  <c r="L46" i="6"/>
  <c r="L17" i="8"/>
  <c r="L21" i="7"/>
  <c r="L12" i="7"/>
  <c r="L9" i="8"/>
  <c r="K5" i="8"/>
  <c r="K46" i="8"/>
  <c r="K5" i="9"/>
  <c r="K46" i="9"/>
  <c r="L44" i="7"/>
  <c r="L36" i="9"/>
  <c r="L43" i="8"/>
  <c r="L26" i="9"/>
  <c r="L34" i="8"/>
  <c r="L44" i="8"/>
  <c r="L22" i="7"/>
  <c r="L21" i="8"/>
  <c r="L17" i="9"/>
  <c r="L9" i="9"/>
  <c r="L12" i="8"/>
  <c r="D52" i="8"/>
  <c r="D49" i="8"/>
  <c r="L22" i="8"/>
  <c r="L46" i="8"/>
  <c r="L46" i="7"/>
  <c r="L36" i="10"/>
  <c r="L43" i="9"/>
  <c r="L34" i="9"/>
  <c r="L26" i="10"/>
  <c r="L17" i="10"/>
  <c r="L21" i="9"/>
  <c r="L9" i="10"/>
  <c r="L12" i="9"/>
  <c r="K5" i="10"/>
  <c r="K46" i="10"/>
  <c r="D52" i="9"/>
  <c r="D49" i="9"/>
  <c r="L22" i="9"/>
  <c r="L44" i="9"/>
  <c r="L36" i="11"/>
  <c r="L43" i="10"/>
  <c r="L26" i="11"/>
  <c r="L34" i="10"/>
  <c r="L17" i="11"/>
  <c r="L21" i="10"/>
  <c r="L12" i="10"/>
  <c r="L9" i="11"/>
  <c r="K5" i="11"/>
  <c r="K46" i="11"/>
  <c r="D52" i="10"/>
  <c r="D49" i="10"/>
  <c r="L46" i="9"/>
  <c r="L44" i="10"/>
  <c r="L36" i="12"/>
  <c r="L43" i="11"/>
  <c r="L26" i="12"/>
  <c r="L34" i="11"/>
  <c r="L44" i="11"/>
  <c r="L22" i="10"/>
  <c r="L17" i="12"/>
  <c r="L21" i="11"/>
  <c r="L12" i="11"/>
  <c r="L9" i="12"/>
  <c r="D52" i="11"/>
  <c r="D49" i="11"/>
  <c r="K5" i="12"/>
  <c r="K46" i="12"/>
  <c r="L46" i="10"/>
  <c r="L36" i="13"/>
  <c r="L43" i="12"/>
  <c r="L26" i="13"/>
  <c r="L34" i="12"/>
  <c r="L44" i="12"/>
  <c r="L22" i="11"/>
  <c r="L46" i="11"/>
  <c r="L21" i="12"/>
  <c r="L17" i="13"/>
  <c r="L9" i="13"/>
  <c r="L12" i="12"/>
  <c r="D52" i="12"/>
  <c r="D49" i="12"/>
  <c r="K5" i="13"/>
  <c r="K46" i="13"/>
  <c r="L22" i="12"/>
  <c r="L46" i="12"/>
  <c r="L36" i="14"/>
  <c r="L43" i="14"/>
  <c r="L43" i="13"/>
  <c r="L26" i="14"/>
  <c r="L34" i="14"/>
  <c r="L44" i="14"/>
  <c r="L34" i="13"/>
  <c r="L17" i="14"/>
  <c r="L21" i="14"/>
  <c r="L21" i="13"/>
  <c r="L9" i="14"/>
  <c r="L12" i="14"/>
  <c r="L22" i="14"/>
  <c r="L12" i="13"/>
  <c r="K5" i="14"/>
  <c r="K46" i="14"/>
  <c r="D52" i="14"/>
  <c r="D49" i="14"/>
  <c r="D52" i="13"/>
  <c r="D49" i="13"/>
  <c r="L22" i="13"/>
  <c r="L44" i="13"/>
  <c r="L46" i="13"/>
  <c r="L46" i="14"/>
</calcChain>
</file>

<file path=xl/sharedStrings.xml><?xml version="1.0" encoding="utf-8"?>
<sst xmlns="http://schemas.openxmlformats.org/spreadsheetml/2006/main" count="881" uniqueCount="109">
  <si>
    <t>Branch</t>
  </si>
  <si>
    <t xml:space="preserve">Area </t>
  </si>
  <si>
    <t>Region</t>
  </si>
  <si>
    <t>Month</t>
  </si>
  <si>
    <t>Year</t>
  </si>
  <si>
    <t>YTD</t>
  </si>
  <si>
    <t>BEGINNING CASH BALANCE (Total Cash)</t>
  </si>
  <si>
    <t>GENERAL ACCOUNTS</t>
  </si>
  <si>
    <t xml:space="preserve">    Receipts</t>
  </si>
  <si>
    <t>Contributions</t>
  </si>
  <si>
    <t xml:space="preserve">   </t>
  </si>
  <si>
    <t>Interest</t>
  </si>
  <si>
    <t>Other</t>
  </si>
  <si>
    <t>Subtotal General Receipts</t>
  </si>
  <si>
    <t>Disbursements</t>
  </si>
  <si>
    <t>Printing, Supplies etc</t>
  </si>
  <si>
    <t>Postage</t>
  </si>
  <si>
    <t>Officers' Expense</t>
  </si>
  <si>
    <t>Guest Expense</t>
  </si>
  <si>
    <t>State Board Pro Rata Assessment</t>
  </si>
  <si>
    <t>Subtotal General Disbursements</t>
  </si>
  <si>
    <t>NET GENERAL gain/(loss)</t>
  </si>
  <si>
    <t xml:space="preserve">        5= 3 - 4</t>
  </si>
  <si>
    <t xml:space="preserve"> </t>
  </si>
  <si>
    <t>CUSTODIAL ACCOUNTS</t>
  </si>
  <si>
    <t>Receipts</t>
  </si>
  <si>
    <t>Monthly Luncheon</t>
  </si>
  <si>
    <t>Special Acitivities</t>
  </si>
  <si>
    <t xml:space="preserve">Travel </t>
  </si>
  <si>
    <t xml:space="preserve">Bowling </t>
  </si>
  <si>
    <t>Golf</t>
  </si>
  <si>
    <t>Rooster Items</t>
  </si>
  <si>
    <t>Subtotal Custodial Receipts</t>
  </si>
  <si>
    <t>Bowling</t>
  </si>
  <si>
    <t>Rooster Purchase</t>
  </si>
  <si>
    <t>Subtotal Custodial Disbursements</t>
  </si>
  <si>
    <t>NET CUSTODIAL gain/(loss)</t>
  </si>
  <si>
    <t>ENDING CASH BALANCE (Total Cash)</t>
  </si>
  <si>
    <t xml:space="preserve">CASH ELEMENTS </t>
  </si>
  <si>
    <t>MEMBERSHIP</t>
  </si>
  <si>
    <t>Checking</t>
  </si>
  <si>
    <t>Actives</t>
  </si>
  <si>
    <t>Savings</t>
  </si>
  <si>
    <t>Total</t>
  </si>
  <si>
    <t>Report Date</t>
  </si>
  <si>
    <t>Dist:  Asst State Treasurer, Regional Director, Area Governor, Big Sir, Branch Secretary</t>
  </si>
  <si>
    <t>January</t>
  </si>
  <si>
    <t>February</t>
  </si>
  <si>
    <t>March</t>
  </si>
  <si>
    <t>SETUP INSTRUCTIONS AND INITIAL DATA</t>
  </si>
  <si>
    <r>
      <rPr>
        <u/>
        <sz val="12"/>
        <rFont val="Arial"/>
        <family val="2"/>
      </rPr>
      <t>Recommended</t>
    </r>
    <r>
      <rPr>
        <sz val="12"/>
        <rFont val="Arial"/>
        <family val="2"/>
      </rPr>
      <t>:</t>
    </r>
  </si>
  <si>
    <t>To keep this template "as is" for reuse in the future, first</t>
  </si>
  <si>
    <t>save it as a separate file to enter report data each month.</t>
  </si>
  <si>
    <r>
      <rPr>
        <u/>
        <sz val="12"/>
        <rFont val="Arial"/>
        <family val="2"/>
      </rPr>
      <t>Enter the following initial data</t>
    </r>
    <r>
      <rPr>
        <sz val="12"/>
        <rFont val="Arial"/>
        <family val="2"/>
      </rPr>
      <t>:</t>
    </r>
  </si>
  <si>
    <t>Entering Monthly Accounts' Data:</t>
  </si>
  <si>
    <t xml:space="preserve">   (Normally the ending cash balance of previous year)  </t>
  </si>
  <si>
    <t xml:space="preserve">  (If a new Treasurer is appointed during the year, enter his name</t>
  </si>
  <si>
    <r>
      <t xml:space="preserve">  at the bottom of Form 28 for the </t>
    </r>
    <r>
      <rPr>
        <u/>
        <sz val="10"/>
        <rFont val="Arial"/>
        <family val="2"/>
      </rPr>
      <t>first month</t>
    </r>
    <r>
      <rPr>
        <sz val="10"/>
        <rFont val="Arial"/>
      </rPr>
      <t xml:space="preserve"> he submits the report.)</t>
    </r>
  </si>
  <si>
    <t>Sub-totals, totals and YTD figures will calculate automatically.</t>
  </si>
  <si>
    <t>Enter data in the "Month" column for each month's worksheet.</t>
  </si>
  <si>
    <t>Printing and Distributing Monthly Reports:</t>
  </si>
  <si>
    <t>Each monthly worksheet can be printed without further formatting.</t>
  </si>
  <si>
    <t>It may also be copied/saved as an individual file (Excel or PDF)</t>
  </si>
  <si>
    <t>for ease of distribution via email.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</si>
  <si>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</si>
  <si>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</si>
  <si>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</si>
  <si>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</si>
  <si>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</si>
  <si>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</si>
  <si>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</si>
  <si>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</si>
  <si>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</si>
  <si>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Include HLM's</t>
  </si>
  <si>
    <t>Entering Cash Elements and Membership Data:</t>
  </si>
  <si>
    <t>Totals and Treasurer's name are completed automatically.</t>
  </si>
  <si>
    <t>Enter Checking, Savings, Other, Membership and Report Date.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</si>
  <si>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</si>
  <si>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</si>
  <si>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</si>
  <si>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</si>
  <si>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</si>
  <si>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</si>
  <si>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</si>
  <si>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</si>
  <si>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</si>
  <si>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</si>
  <si>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</si>
  <si>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Default Report LATE Dates (automatically filled in - can be typed over here or on monthly report)</t>
  </si>
  <si>
    <t xml:space="preserve">       Beginning Cash Balance</t>
  </si>
  <si>
    <t>Name of Branch Treasurer:</t>
  </si>
  <si>
    <t xml:space="preserve">   (Normally the ending number of active members from previous year)</t>
  </si>
  <si>
    <t>Line 1</t>
  </si>
  <si>
    <t>Line 2</t>
  </si>
  <si>
    <t>Line 3</t>
  </si>
  <si>
    <t>Line 4 (2-3)</t>
  </si>
  <si>
    <t>Line 5</t>
  </si>
  <si>
    <t>Line 6</t>
  </si>
  <si>
    <t>Line 7 (5-6)</t>
  </si>
  <si>
    <t xml:space="preserve">      Beginning Number of Active Members</t>
  </si>
  <si>
    <t xml:space="preserve">            Report Year</t>
  </si>
  <si>
    <t xml:space="preserve"> Region</t>
  </si>
  <si>
    <t xml:space="preserve">    Area</t>
  </si>
  <si>
    <t xml:space="preserve"> Branch</t>
  </si>
  <si>
    <t>Line 8 (1+4+7)</t>
  </si>
  <si>
    <t xml:space="preserve">            FORM 28, SONS IN RETIREMENT MONTHLY CASH REPORT</t>
  </si>
  <si>
    <t>Treasurer</t>
  </si>
  <si>
    <t>FORM 28, Rev 01/13/17 effective 1/1/2017</t>
  </si>
  <si>
    <t>Patrick Graham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</si>
</sst>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0;\-0;;@"/>
    <numFmt numFmtId="167" formatCode="&quot;$&quot;#,##0.00;[Red]&quot;$&quot;#,##0.00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7"/>
      <name val="Arial"/>
      <family val="2"/>
    </font>
    <font>
      <sz val="12"/>
      <name val="Lucida Handwriting"/>
      <family val="4"/>
    </font>
    <font>
      <sz val="14"/>
      <name val="Arial"/>
      <family val="2"/>
    </font>
    <font>
      <sz val="14"/>
      <name val="Lucida Handwriting"/>
      <family val="4"/>
    </font>
    <font>
      <sz val="11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3">
    <xf numFmtId="0" fontId="0" fillId="0" borderId="0" xfId="0"/>
    <xf numFmtId="37" fontId="3" fillId="0" borderId="1" xfId="1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44" fontId="5" fillId="0" borderId="6" xfId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0" fontId="6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164" fontId="5" fillId="0" borderId="10" xfId="0" applyNumberFormat="1" applyFont="1" applyBorder="1"/>
    <xf numFmtId="164" fontId="5" fillId="0" borderId="11" xfId="1" applyNumberFormat="1" applyFont="1" applyBorder="1"/>
    <xf numFmtId="0" fontId="6" fillId="0" borderId="12" xfId="0" applyFont="1" applyBorder="1"/>
    <xf numFmtId="0" fontId="0" fillId="0" borderId="0" xfId="0" applyBorder="1" applyAlignment="1">
      <alignment horizontal="center"/>
    </xf>
    <xf numFmtId="164" fontId="5" fillId="0" borderId="0" xfId="0" applyNumberFormat="1" applyFont="1" applyBorder="1"/>
    <xf numFmtId="44" fontId="5" fillId="0" borderId="12" xfId="1" applyFont="1" applyBorder="1"/>
    <xf numFmtId="0" fontId="6" fillId="0" borderId="13" xfId="0" applyFont="1" applyBorder="1"/>
    <xf numFmtId="0" fontId="0" fillId="0" borderId="14" xfId="0" applyBorder="1"/>
    <xf numFmtId="0" fontId="0" fillId="0" borderId="14" xfId="0" applyBorder="1" applyAlignment="1">
      <alignment horizontal="right"/>
    </xf>
    <xf numFmtId="164" fontId="5" fillId="0" borderId="14" xfId="0" applyNumberFormat="1" applyFont="1" applyBorder="1"/>
    <xf numFmtId="44" fontId="5" fillId="0" borderId="15" xfId="1" applyFont="1" applyBorder="1"/>
    <xf numFmtId="0" fontId="0" fillId="0" borderId="5" xfId="0" applyBorder="1"/>
    <xf numFmtId="44" fontId="5" fillId="0" borderId="16" xfId="1" applyFont="1" applyBorder="1"/>
    <xf numFmtId="164" fontId="5" fillId="0" borderId="10" xfId="1" applyNumberFormat="1" applyFont="1" applyBorder="1"/>
    <xf numFmtId="0" fontId="0" fillId="0" borderId="8" xfId="0" applyBorder="1"/>
    <xf numFmtId="164" fontId="5" fillId="0" borderId="17" xfId="0" applyNumberFormat="1" applyFont="1" applyBorder="1"/>
    <xf numFmtId="0" fontId="0" fillId="0" borderId="13" xfId="0" applyBorder="1"/>
    <xf numFmtId="0" fontId="0" fillId="0" borderId="0" xfId="0" applyFill="1" applyBorder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right"/>
    </xf>
    <xf numFmtId="164" fontId="5" fillId="0" borderId="12" xfId="0" applyNumberFormat="1" applyFont="1" applyBorder="1"/>
    <xf numFmtId="0" fontId="6" fillId="0" borderId="0" xfId="0" applyFont="1" applyBorder="1" applyAlignment="1">
      <alignment horizontal="left"/>
    </xf>
    <xf numFmtId="164" fontId="5" fillId="0" borderId="20" xfId="0" applyNumberFormat="1" applyFont="1" applyBorder="1"/>
    <xf numFmtId="44" fontId="5" fillId="0" borderId="4" xfId="1" applyFont="1" applyBorder="1"/>
    <xf numFmtId="0" fontId="0" fillId="0" borderId="21" xfId="0" applyBorder="1" applyAlignment="1">
      <alignment horizontal="right"/>
    </xf>
    <xf numFmtId="164" fontId="5" fillId="0" borderId="12" xfId="1" applyNumberFormat="1" applyFont="1" applyBorder="1"/>
    <xf numFmtId="0" fontId="6" fillId="0" borderId="22" xfId="0" applyFont="1" applyBorder="1"/>
    <xf numFmtId="0" fontId="7" fillId="0" borderId="12" xfId="0" applyFont="1" applyBorder="1"/>
    <xf numFmtId="164" fontId="5" fillId="0" borderId="23" xfId="1" applyNumberFormat="1" applyFont="1" applyBorder="1"/>
    <xf numFmtId="0" fontId="6" fillId="0" borderId="14" xfId="0" applyFont="1" applyBorder="1"/>
    <xf numFmtId="0" fontId="7" fillId="0" borderId="0" xfId="0" applyFon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right"/>
    </xf>
    <xf numFmtId="44" fontId="5" fillId="0" borderId="0" xfId="1" applyFont="1" applyBorder="1"/>
    <xf numFmtId="44" fontId="5" fillId="0" borderId="14" xfId="1" applyFont="1" applyBorder="1"/>
    <xf numFmtId="0" fontId="5" fillId="0" borderId="24" xfId="0" applyFont="1" applyBorder="1"/>
    <xf numFmtId="0" fontId="5" fillId="0" borderId="0" xfId="0" applyFont="1" applyBorder="1"/>
    <xf numFmtId="44" fontId="5" fillId="0" borderId="0" xfId="1" applyFont="1" applyBorder="1" applyAlignment="1">
      <alignment horizontal="center"/>
    </xf>
    <xf numFmtId="0" fontId="0" fillId="0" borderId="25" xfId="0" applyBorder="1"/>
    <xf numFmtId="0" fontId="0" fillId="0" borderId="18" xfId="0" applyBorder="1"/>
    <xf numFmtId="0" fontId="6" fillId="0" borderId="19" xfId="0" applyFont="1" applyBorder="1"/>
    <xf numFmtId="0" fontId="0" fillId="0" borderId="26" xfId="0" applyBorder="1"/>
    <xf numFmtId="39" fontId="5" fillId="0" borderId="27" xfId="1" applyNumberFormat="1" applyFont="1" applyBorder="1"/>
    <xf numFmtId="0" fontId="6" fillId="0" borderId="5" xfId="0" applyFont="1" applyBorder="1"/>
    <xf numFmtId="44" fontId="5" fillId="0" borderId="0" xfId="1" applyFont="1" applyBorder="1" applyAlignment="1">
      <alignment horizontal="right"/>
    </xf>
    <xf numFmtId="44" fontId="8" fillId="0" borderId="0" xfId="1" applyFont="1" applyBorder="1"/>
    <xf numFmtId="0" fontId="5" fillId="0" borderId="5" xfId="0" applyFont="1" applyBorder="1"/>
    <xf numFmtId="0" fontId="9" fillId="0" borderId="28" xfId="0" applyFont="1" applyBorder="1"/>
    <xf numFmtId="0" fontId="9" fillId="0" borderId="20" xfId="0" applyFont="1" applyBorder="1"/>
    <xf numFmtId="0" fontId="0" fillId="0" borderId="20" xfId="0" applyBorder="1"/>
    <xf numFmtId="0" fontId="0" fillId="0" borderId="20" xfId="0" applyBorder="1" applyAlignment="1">
      <alignment horizontal="right"/>
    </xf>
    <xf numFmtId="44" fontId="5" fillId="0" borderId="20" xfId="1" applyFont="1" applyBorder="1"/>
    <xf numFmtId="44" fontId="5" fillId="0" borderId="29" xfId="1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right" shrinkToFit="1"/>
    </xf>
    <xf numFmtId="37" fontId="5" fillId="0" borderId="0" xfId="1" applyNumberFormat="1" applyFont="1" applyBorder="1" applyAlignment="1">
      <alignment horizontal="right" shrinkToFit="1"/>
    </xf>
    <xf numFmtId="165" fontId="0" fillId="0" borderId="4" xfId="0" applyNumberFormat="1" applyBorder="1"/>
    <xf numFmtId="165" fontId="0" fillId="0" borderId="0" xfId="0" applyNumberFormat="1" applyBorder="1"/>
    <xf numFmtId="164" fontId="5" fillId="0" borderId="10" xfId="0" applyNumberFormat="1" applyFont="1" applyBorder="1" applyProtection="1">
      <protection locked="0"/>
    </xf>
    <xf numFmtId="0" fontId="5" fillId="0" borderId="24" xfId="0" applyFont="1" applyBorder="1" applyProtection="1">
      <protection locked="0"/>
    </xf>
    <xf numFmtId="164" fontId="5" fillId="0" borderId="27" xfId="1" applyNumberFormat="1" applyFont="1" applyBorder="1" applyProtection="1">
      <protection locked="0"/>
    </xf>
    <xf numFmtId="164" fontId="5" fillId="0" borderId="10" xfId="0" applyNumberFormat="1" applyFont="1" applyBorder="1" applyProtection="1"/>
    <xf numFmtId="164" fontId="5" fillId="0" borderId="0" xfId="0" applyNumberFormat="1" applyFont="1" applyBorder="1" applyProtection="1"/>
    <xf numFmtId="164" fontId="5" fillId="0" borderId="14" xfId="0" applyNumberFormat="1" applyFont="1" applyBorder="1" applyProtection="1"/>
    <xf numFmtId="164" fontId="5" fillId="0" borderId="17" xfId="0" applyNumberFormat="1" applyFont="1" applyBorder="1" applyProtection="1"/>
    <xf numFmtId="164" fontId="5" fillId="0" borderId="12" xfId="0" applyNumberFormat="1" applyFont="1" applyBorder="1" applyProtection="1"/>
    <xf numFmtId="164" fontId="5" fillId="0" borderId="20" xfId="0" applyNumberFormat="1" applyFont="1" applyBorder="1" applyProtection="1"/>
    <xf numFmtId="164" fontId="5" fillId="0" borderId="10" xfId="1" applyNumberFormat="1" applyFont="1" applyBorder="1" applyProtection="1"/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Protection="1"/>
    <xf numFmtId="44" fontId="5" fillId="0" borderId="6" xfId="1" applyFont="1" applyBorder="1" applyAlignment="1" applyProtection="1">
      <alignment horizontal="center"/>
    </xf>
    <xf numFmtId="44" fontId="5" fillId="0" borderId="7" xfId="1" applyFont="1" applyBorder="1" applyAlignment="1" applyProtection="1">
      <alignment horizontal="center"/>
    </xf>
    <xf numFmtId="0" fontId="6" fillId="0" borderId="8" xfId="0" applyFont="1" applyBorder="1" applyProtection="1"/>
    <xf numFmtId="0" fontId="0" fillId="0" borderId="9" xfId="0" applyBorder="1" applyProtection="1"/>
    <xf numFmtId="164" fontId="5" fillId="0" borderId="11" xfId="1" applyNumberFormat="1" applyFont="1" applyBorder="1" applyProtection="1"/>
    <xf numFmtId="0" fontId="6" fillId="0" borderId="12" xfId="0" applyFont="1" applyBorder="1" applyProtection="1"/>
    <xf numFmtId="44" fontId="5" fillId="0" borderId="12" xfId="1" applyFont="1" applyBorder="1" applyProtection="1"/>
    <xf numFmtId="0" fontId="6" fillId="0" borderId="13" xfId="0" applyFont="1" applyBorder="1" applyProtection="1"/>
    <xf numFmtId="0" fontId="0" fillId="0" borderId="14" xfId="0" applyBorder="1" applyProtection="1"/>
    <xf numFmtId="44" fontId="5" fillId="0" borderId="15" xfId="1" applyFont="1" applyBorder="1" applyProtection="1"/>
    <xf numFmtId="0" fontId="0" fillId="0" borderId="5" xfId="0" applyBorder="1" applyProtection="1"/>
    <xf numFmtId="44" fontId="5" fillId="0" borderId="16" xfId="1" applyFont="1" applyBorder="1" applyProtection="1"/>
    <xf numFmtId="0" fontId="0" fillId="0" borderId="8" xfId="0" applyBorder="1" applyProtection="1"/>
    <xf numFmtId="0" fontId="0" fillId="0" borderId="13" xfId="0" applyBorder="1" applyProtection="1"/>
    <xf numFmtId="0" fontId="0" fillId="0" borderId="0" xfId="0" applyFill="1" applyBorder="1" applyProtection="1"/>
    <xf numFmtId="0" fontId="0" fillId="0" borderId="2" xfId="0" applyBorder="1" applyProtection="1"/>
    <xf numFmtId="0" fontId="0" fillId="0" borderId="19" xfId="0" applyBorder="1" applyProtection="1"/>
    <xf numFmtId="0" fontId="0" fillId="0" borderId="3" xfId="0" applyBorder="1" applyProtection="1"/>
    <xf numFmtId="0" fontId="0" fillId="0" borderId="12" xfId="0" applyBorder="1" applyProtection="1"/>
    <xf numFmtId="0" fontId="6" fillId="0" borderId="0" xfId="0" applyFont="1" applyBorder="1" applyAlignment="1" applyProtection="1">
      <alignment horizontal="left"/>
    </xf>
    <xf numFmtId="44" fontId="5" fillId="0" borderId="4" xfId="1" applyFont="1" applyBorder="1" applyProtection="1"/>
    <xf numFmtId="0" fontId="6" fillId="0" borderId="22" xfId="0" applyFont="1" applyBorder="1" applyProtection="1"/>
    <xf numFmtId="0" fontId="7" fillId="0" borderId="12" xfId="0" applyFont="1" applyBorder="1" applyProtection="1"/>
    <xf numFmtId="0" fontId="6" fillId="0" borderId="14" xfId="0" applyFont="1" applyBorder="1" applyProtection="1"/>
    <xf numFmtId="0" fontId="7" fillId="0" borderId="0" xfId="0" applyFont="1" applyBorder="1" applyProtection="1"/>
    <xf numFmtId="49" fontId="0" fillId="0" borderId="0" xfId="0" applyNumberFormat="1" applyBorder="1" applyProtection="1"/>
    <xf numFmtId="49" fontId="0" fillId="0" borderId="0" xfId="0" applyNumberFormat="1" applyBorder="1" applyAlignment="1" applyProtection="1">
      <alignment horizontal="right"/>
    </xf>
    <xf numFmtId="44" fontId="5" fillId="0" borderId="0" xfId="1" applyFont="1" applyBorder="1" applyProtection="1"/>
    <xf numFmtId="44" fontId="5" fillId="0" borderId="14" xfId="1" applyFont="1" applyBorder="1" applyProtection="1"/>
    <xf numFmtId="0" fontId="5" fillId="0" borderId="0" xfId="0" applyFont="1" applyBorder="1" applyProtection="1"/>
    <xf numFmtId="0" fontId="6" fillId="0" borderId="5" xfId="0" applyFont="1" applyBorder="1" applyProtection="1"/>
    <xf numFmtId="44" fontId="5" fillId="0" borderId="0" xfId="1" applyFont="1" applyBorder="1" applyAlignment="1" applyProtection="1">
      <alignment horizontal="right"/>
    </xf>
    <xf numFmtId="0" fontId="5" fillId="0" borderId="5" xfId="0" applyFont="1" applyBorder="1" applyProtection="1"/>
    <xf numFmtId="0" fontId="9" fillId="0" borderId="28" xfId="0" applyFont="1" applyBorder="1" applyProtection="1"/>
    <xf numFmtId="0" fontId="9" fillId="0" borderId="20" xfId="0" applyFont="1" applyBorder="1" applyProtection="1"/>
    <xf numFmtId="0" fontId="0" fillId="0" borderId="20" xfId="0" applyBorder="1" applyProtection="1"/>
    <xf numFmtId="0" fontId="0" fillId="0" borderId="20" xfId="0" applyBorder="1" applyAlignment="1" applyProtection="1">
      <alignment horizontal="right"/>
    </xf>
    <xf numFmtId="44" fontId="5" fillId="0" borderId="20" xfId="1" applyFont="1" applyBorder="1" applyProtection="1"/>
    <xf numFmtId="44" fontId="5" fillId="0" borderId="29" xfId="1" applyFont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37" fontId="3" fillId="0" borderId="1" xfId="1" applyNumberFormat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4" fontId="5" fillId="0" borderId="12" xfId="1" applyNumberFormat="1" applyFont="1" applyBorder="1" applyProtection="1"/>
    <xf numFmtId="0" fontId="10" fillId="0" borderId="0" xfId="0" applyFont="1" applyProtection="1"/>
    <xf numFmtId="0" fontId="11" fillId="0" borderId="0" xfId="0" applyFont="1" applyProtection="1"/>
    <xf numFmtId="0" fontId="8" fillId="0" borderId="0" xfId="0" applyFont="1" applyAlignment="1" applyProtection="1">
      <alignment horizontal="left"/>
    </xf>
    <xf numFmtId="0" fontId="12" fillId="0" borderId="0" xfId="0" applyFont="1" applyProtection="1"/>
    <xf numFmtId="164" fontId="5" fillId="0" borderId="10" xfId="0" quotePrefix="1" applyNumberFormat="1" applyFont="1" applyBorder="1" applyProtection="1">
      <protection locked="0"/>
    </xf>
    <xf numFmtId="14" fontId="10" fillId="2" borderId="0" xfId="0" applyNumberFormat="1" applyFont="1" applyFill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Protection="1">
      <protection locked="0"/>
    </xf>
    <xf numFmtId="40" fontId="19" fillId="0" borderId="0" xfId="0" applyNumberFormat="1" applyFont="1"/>
    <xf numFmtId="0" fontId="20" fillId="2" borderId="20" xfId="0" applyFont="1" applyFill="1" applyBorder="1" applyAlignment="1" applyProtection="1">
      <protection locked="0"/>
    </xf>
    <xf numFmtId="0" fontId="1" fillId="0" borderId="0" xfId="0" applyFont="1" applyAlignment="1" applyProtection="1"/>
    <xf numFmtId="0" fontId="10" fillId="2" borderId="2" xfId="0" applyFont="1" applyFill="1" applyBorder="1" applyProtection="1"/>
    <xf numFmtId="0" fontId="14" fillId="0" borderId="29" xfId="1" applyNumberFormat="1" applyFont="1" applyBorder="1" applyAlignment="1">
      <alignment horizontal="center"/>
    </xf>
    <xf numFmtId="44" fontId="15" fillId="0" borderId="0" xfId="1" applyFont="1" applyBorder="1" applyAlignment="1"/>
    <xf numFmtId="167" fontId="5" fillId="0" borderId="24" xfId="1" applyNumberFormat="1" applyFont="1" applyBorder="1" applyProtection="1">
      <protection locked="0"/>
    </xf>
    <xf numFmtId="0" fontId="0" fillId="0" borderId="30" xfId="0" applyBorder="1"/>
    <xf numFmtId="39" fontId="5" fillId="0" borderId="24" xfId="1" applyNumberFormat="1" applyFont="1" applyBorder="1"/>
    <xf numFmtId="0" fontId="0" fillId="0" borderId="31" xfId="0" applyBorder="1"/>
    <xf numFmtId="0" fontId="0" fillId="0" borderId="21" xfId="0" applyBorder="1"/>
    <xf numFmtId="164" fontId="5" fillId="0" borderId="24" xfId="1" applyNumberFormat="1" applyFont="1" applyBorder="1" applyProtection="1">
      <protection locked="0"/>
    </xf>
    <xf numFmtId="0" fontId="10" fillId="2" borderId="2" xfId="0" applyFont="1" applyFill="1" applyBorder="1" applyProtection="1">
      <protection locked="0"/>
    </xf>
    <xf numFmtId="8" fontId="20" fillId="2" borderId="20" xfId="0" applyNumberFormat="1" applyFont="1" applyFill="1" applyBorder="1" applyAlignment="1" applyProtection="1">
      <protection locked="0"/>
    </xf>
    <xf numFmtId="49" fontId="16" fillId="0" borderId="0" xfId="1" applyNumberFormat="1" applyFont="1" applyBorder="1" applyAlignment="1"/>
    <xf numFmtId="0" fontId="1" fillId="0" borderId="0" xfId="0" applyFont="1" applyProtection="1"/>
    <xf numFmtId="49" fontId="1" fillId="0" borderId="12" xfId="0" applyNumberFormat="1" applyFont="1" applyBorder="1" applyAlignment="1">
      <alignment horizontal="left"/>
    </xf>
    <xf numFmtId="0" fontId="17" fillId="0" borderId="0" xfId="0" applyFont="1" applyAlignment="1" applyProtection="1"/>
    <xf numFmtId="164" fontId="0" fillId="0" borderId="0" xfId="0" applyNumberForma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44" fontId="14" fillId="0" borderId="20" xfId="1" applyFont="1" applyBorder="1" applyAlignment="1"/>
    <xf numFmtId="0" fontId="0" fillId="0" borderId="32" xfId="0" applyBorder="1"/>
    <xf numFmtId="49" fontId="1" fillId="0" borderId="12" xfId="0" applyNumberFormat="1" applyFont="1" applyBorder="1" applyAlignment="1">
      <alignment horizontal="right"/>
    </xf>
    <xf numFmtId="0" fontId="6" fillId="0" borderId="25" xfId="0" applyFont="1" applyBorder="1"/>
    <xf numFmtId="166" fontId="14" fillId="0" borderId="0" xfId="0" applyNumberFormat="1" applyFont="1" applyFill="1" applyBorder="1" applyAlignment="1" applyProtection="1">
      <alignment horizontal="center"/>
      <protection locked="0"/>
    </xf>
    <xf numFmtId="44" fontId="14" fillId="0" borderId="20" xfId="1" applyFont="1" applyBorder="1" applyAlignment="1" applyProtection="1">
      <protection locked="0"/>
    </xf>
    <xf numFmtId="0" fontId="18" fillId="0" borderId="0" xfId="0" applyFont="1"/>
    <xf numFmtId="44" fontId="5" fillId="0" borderId="0" xfId="1" applyFont="1" applyBorder="1" applyAlignment="1">
      <alignment horizontal="center"/>
    </xf>
    <xf numFmtId="44" fontId="5" fillId="0" borderId="4" xfId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44" fontId="6" fillId="0" borderId="14" xfId="1" applyFont="1" applyBorder="1" applyAlignment="1">
      <alignment horizontal="center"/>
    </xf>
    <xf numFmtId="44" fontId="6" fillId="0" borderId="15" xfId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4" fontId="10" fillId="0" borderId="20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4" fontId="5" fillId="0" borderId="0" xfId="1" applyFont="1" applyBorder="1" applyAlignment="1" applyProtection="1">
      <alignment horizontal="center"/>
    </xf>
    <xf numFmtId="44" fontId="5" fillId="0" borderId="4" xfId="1" applyFont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38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/>
    </xf>
    <xf numFmtId="44" fontId="6" fillId="0" borderId="14" xfId="1" applyFont="1" applyBorder="1" applyAlignment="1" applyProtection="1">
      <alignment horizontal="center"/>
    </xf>
    <xf numFmtId="44" fontId="6" fillId="0" borderId="15" xfId="1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1257" name="Picture 2" descr="Logo_pt3125_BW_600">
          <a:extLst>
            <a:ext uri="{FF2B5EF4-FFF2-40B4-BE49-F238E27FC236}">
              <a16:creationId xmlns="" xmlns:a16="http://schemas.microsoft.com/office/drawing/2014/main" id="{37BD48E4-4BAF-48BA-8029-FD8094BE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12500" name="Picture 2" descr="Logo_pt3125_BW_600">
          <a:extLst>
            <a:ext uri="{FF2B5EF4-FFF2-40B4-BE49-F238E27FC236}">
              <a16:creationId xmlns="" xmlns:a16="http://schemas.microsoft.com/office/drawing/2014/main" id="{7D4D0E1C-22B5-4FBC-8620-AD4FABCC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13524" name="Picture 2" descr="Logo_pt3125_BW_600">
          <a:extLst>
            <a:ext uri="{FF2B5EF4-FFF2-40B4-BE49-F238E27FC236}">
              <a16:creationId xmlns="" xmlns:a16="http://schemas.microsoft.com/office/drawing/2014/main" id="{37F9C9F6-BE88-4742-B124-7C4E3B8D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14548" name="Picture 2" descr="Logo_pt3125_BW_600">
          <a:extLst>
            <a:ext uri="{FF2B5EF4-FFF2-40B4-BE49-F238E27FC236}">
              <a16:creationId xmlns="" xmlns:a16="http://schemas.microsoft.com/office/drawing/2014/main" id="{1A2BE7C3-5D49-4156-83F5-4B880623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3301" name="Picture 2" descr="Logo_pt3125_BW_600">
          <a:extLst>
            <a:ext uri="{FF2B5EF4-FFF2-40B4-BE49-F238E27FC236}">
              <a16:creationId xmlns="" xmlns:a16="http://schemas.microsoft.com/office/drawing/2014/main" id="{F7A48198-7C7F-4831-A130-F692CE2F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4321" name="Picture 2" descr="Logo_pt3125_BW_600">
          <a:extLst>
            <a:ext uri="{FF2B5EF4-FFF2-40B4-BE49-F238E27FC236}">
              <a16:creationId xmlns="" xmlns:a16="http://schemas.microsoft.com/office/drawing/2014/main" id="{70DC6BC9-4E43-4BD1-9370-23F0F1BF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6356" name="Picture 2" descr="Logo_pt3125_BW_600">
          <a:extLst>
            <a:ext uri="{FF2B5EF4-FFF2-40B4-BE49-F238E27FC236}">
              <a16:creationId xmlns="" xmlns:a16="http://schemas.microsoft.com/office/drawing/2014/main" id="{63D5486B-C4AF-478C-9C1D-E7E6D07D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7382" name="Picture 2" descr="Logo_pt3125_BW_600">
          <a:extLst>
            <a:ext uri="{FF2B5EF4-FFF2-40B4-BE49-F238E27FC236}">
              <a16:creationId xmlns="" xmlns:a16="http://schemas.microsoft.com/office/drawing/2014/main" id="{8135962C-4167-4713-A252-528481D8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8404" name="Picture 2" descr="Logo_pt3125_BW_600">
          <a:extLst>
            <a:ext uri="{FF2B5EF4-FFF2-40B4-BE49-F238E27FC236}">
              <a16:creationId xmlns="" xmlns:a16="http://schemas.microsoft.com/office/drawing/2014/main" id="{7F856B86-8AB1-4F6F-A65E-480DBE6B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9428" name="Picture 2" descr="Logo_pt3125_BW_600">
          <a:extLst>
            <a:ext uri="{FF2B5EF4-FFF2-40B4-BE49-F238E27FC236}">
              <a16:creationId xmlns="" xmlns:a16="http://schemas.microsoft.com/office/drawing/2014/main" id="{0723C30D-3EAC-452E-B3A3-1E75DE3D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10452" name="Picture 2" descr="Logo_pt3125_BW_600">
          <a:extLst>
            <a:ext uri="{FF2B5EF4-FFF2-40B4-BE49-F238E27FC236}">
              <a16:creationId xmlns="" xmlns:a16="http://schemas.microsoft.com/office/drawing/2014/main" id="{BC20A5AB-25D5-446B-B4DF-391E6F5E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2</xdr:col>
      <xdr:colOff>123825</xdr:colOff>
      <xdr:row>0</xdr:row>
      <xdr:rowOff>314325</xdr:rowOff>
    </xdr:to>
    <xdr:pic>
      <xdr:nvPicPr>
        <xdr:cNvPr id="11476" name="Picture 2" descr="Logo_pt3125_BW_600">
          <a:extLst>
            <a:ext uri="{FF2B5EF4-FFF2-40B4-BE49-F238E27FC236}">
              <a16:creationId xmlns="" xmlns:a16="http://schemas.microsoft.com/office/drawing/2014/main" id="{8C5369EF-70DE-4979-B023-269F0DFC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361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7"/>
  <sheetViews>
    <sheetView zoomScale="80" zoomScaleNormal="80" workbookViewId="0">
      <selection activeCell="J9" sqref="J9"/>
    </sheetView>
  </sheetViews>
  <sheetFormatPr baseColWidth="10" defaultColWidth="8.83203125" defaultRowHeight="16" x14ac:dyDescent="0.2"/>
  <cols>
    <col min="1" max="2" width="8.83203125" style="75"/>
    <col min="3" max="3" width="12.6640625" style="75" bestFit="1" customWidth="1"/>
    <col min="4" max="4" width="11.33203125" style="75" customWidth="1"/>
    <col min="5" max="5" width="13.5" style="75" customWidth="1"/>
    <col min="6" max="6" width="6.5" style="75" customWidth="1"/>
    <col min="7" max="7" width="9.1640625" style="75" customWidth="1"/>
    <col min="8" max="10" width="8.83203125" style="75"/>
    <col min="11" max="12" width="12.6640625" style="75" customWidth="1"/>
    <col min="13" max="16384" width="8.83203125" style="75"/>
  </cols>
  <sheetData>
    <row r="1" spans="1:13" x14ac:dyDescent="0.2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x14ac:dyDescent="0.2">
      <c r="A2" s="143"/>
      <c r="B2" s="143"/>
      <c r="C2" s="144" t="s">
        <v>49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x14ac:dyDescent="0.2">
      <c r="A5" s="143" t="s">
        <v>50</v>
      </c>
      <c r="B5" s="143"/>
      <c r="C5" s="143" t="s">
        <v>51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x14ac:dyDescent="0.2">
      <c r="A6" s="143"/>
      <c r="B6" s="143"/>
      <c r="C6" s="143" t="s">
        <v>52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3" x14ac:dyDescent="0.2">
      <c r="A9" s="143" t="s">
        <v>53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3" ht="17" thickBot="1" x14ac:dyDescent="0.25">
      <c r="A10" s="143"/>
      <c r="B10" s="143"/>
      <c r="C10" s="143"/>
      <c r="D10" s="143" t="s">
        <v>103</v>
      </c>
      <c r="E10" s="152">
        <v>170</v>
      </c>
      <c r="F10" s="143"/>
      <c r="G10" s="143"/>
      <c r="H10" s="143"/>
      <c r="I10" s="143"/>
      <c r="J10" s="143"/>
      <c r="K10" s="143"/>
      <c r="L10" s="143"/>
      <c r="M10" s="143"/>
    </row>
    <row r="11" spans="1:13" ht="17" thickBot="1" x14ac:dyDescent="0.25">
      <c r="A11" s="143"/>
      <c r="B11" s="143"/>
      <c r="C11" s="143"/>
      <c r="D11" s="143" t="s">
        <v>102</v>
      </c>
      <c r="E11" s="152">
        <v>1</v>
      </c>
      <c r="F11" s="143"/>
      <c r="G11" s="143"/>
      <c r="H11" s="143"/>
      <c r="I11" s="143"/>
      <c r="J11" s="143"/>
      <c r="K11" s="143"/>
      <c r="L11" s="143"/>
      <c r="M11" s="143"/>
    </row>
    <row r="12" spans="1:13" ht="17" thickBot="1" x14ac:dyDescent="0.25">
      <c r="A12" s="143"/>
      <c r="B12" s="143"/>
      <c r="C12" s="143"/>
      <c r="D12" s="143" t="s">
        <v>101</v>
      </c>
      <c r="E12" s="152">
        <v>2</v>
      </c>
      <c r="F12" s="143"/>
      <c r="G12" s="143"/>
      <c r="H12" s="143"/>
      <c r="I12" s="143"/>
      <c r="J12" s="143"/>
      <c r="K12" s="143"/>
      <c r="L12" s="143"/>
      <c r="M12" s="143"/>
    </row>
    <row r="13" spans="1:13" ht="17" thickBot="1" x14ac:dyDescent="0.25">
      <c r="A13" s="143"/>
      <c r="B13" s="143"/>
      <c r="C13" s="143" t="s">
        <v>100</v>
      </c>
      <c r="D13" s="143"/>
      <c r="E13" s="152">
        <v>2017</v>
      </c>
      <c r="F13" s="143"/>
      <c r="G13" s="143"/>
      <c r="H13" s="143"/>
      <c r="I13" s="143"/>
      <c r="J13" s="143"/>
      <c r="K13" s="143"/>
      <c r="L13" s="143"/>
      <c r="M13" s="143"/>
    </row>
    <row r="14" spans="1:13" ht="17" thickBot="1" x14ac:dyDescent="0.25">
      <c r="A14" s="143"/>
      <c r="B14" s="143" t="s">
        <v>89</v>
      </c>
      <c r="C14" s="143"/>
      <c r="D14" s="143"/>
      <c r="E14" s="164">
        <v>4177.1000000000004</v>
      </c>
      <c r="F14" s="143"/>
      <c r="G14" s="153" t="s">
        <v>55</v>
      </c>
      <c r="H14" s="143"/>
      <c r="I14" s="143"/>
      <c r="J14" s="143"/>
      <c r="K14" s="143"/>
      <c r="L14" s="143"/>
      <c r="M14" s="143"/>
    </row>
    <row r="15" spans="1:13" ht="17" thickBot="1" x14ac:dyDescent="0.25">
      <c r="A15" s="168" t="s">
        <v>99</v>
      </c>
      <c r="B15" s="153"/>
      <c r="C15" s="143"/>
      <c r="D15" s="143"/>
      <c r="E15" s="152">
        <v>149</v>
      </c>
      <c r="F15" s="143"/>
      <c r="G15" s="166" t="s">
        <v>91</v>
      </c>
      <c r="H15" s="143"/>
      <c r="I15" s="143"/>
      <c r="J15" s="143"/>
      <c r="K15" s="143"/>
      <c r="L15" s="143"/>
      <c r="M15" s="143"/>
    </row>
    <row r="16" spans="1:13" x14ac:dyDescent="0.2">
      <c r="A16" s="143"/>
      <c r="B16" s="15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1:13" ht="17" x14ac:dyDescent="0.25">
      <c r="A17" s="143"/>
      <c r="B17" s="143" t="s">
        <v>90</v>
      </c>
      <c r="C17" s="143"/>
      <c r="D17" s="143"/>
      <c r="E17" s="163" t="s">
        <v>108</v>
      </c>
      <c r="F17" s="154"/>
      <c r="G17" s="154"/>
      <c r="I17" s="143"/>
      <c r="J17" s="143"/>
      <c r="K17" s="175"/>
      <c r="L17" s="175"/>
      <c r="M17" s="143"/>
    </row>
    <row r="18" spans="1:13" x14ac:dyDescent="0.2">
      <c r="A18" s="143"/>
      <c r="B18" s="145" t="s">
        <v>56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3" x14ac:dyDescent="0.2">
      <c r="A19" s="143"/>
      <c r="B19" s="145" t="s">
        <v>57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3" x14ac:dyDescent="0.2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1:13" x14ac:dyDescent="0.2">
      <c r="A21" s="146" t="s">
        <v>54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</row>
    <row r="22" spans="1:13" x14ac:dyDescent="0.2">
      <c r="A22" s="143"/>
      <c r="B22" s="143" t="s">
        <v>59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x14ac:dyDescent="0.2">
      <c r="A23" s="143"/>
      <c r="B23" s="143" t="s">
        <v>58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</row>
    <row r="24" spans="1:13" x14ac:dyDescent="0.2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</row>
    <row r="25" spans="1:13" x14ac:dyDescent="0.2">
      <c r="A25" s="146" t="s">
        <v>74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13" x14ac:dyDescent="0.2">
      <c r="A26" s="143"/>
      <c r="B26" s="143" t="s">
        <v>76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3" x14ac:dyDescent="0.2">
      <c r="A27" s="143"/>
      <c r="B27" s="143" t="s">
        <v>75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1:13" x14ac:dyDescent="0.2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</row>
    <row r="29" spans="1:13" x14ac:dyDescent="0.2">
      <c r="A29" s="146" t="s">
        <v>60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</row>
    <row r="30" spans="1:13" x14ac:dyDescent="0.2">
      <c r="A30" s="143"/>
      <c r="B30" s="143" t="s">
        <v>61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  <row r="31" spans="1:13" x14ac:dyDescent="0.2">
      <c r="A31" s="143"/>
      <c r="B31" s="143" t="s">
        <v>62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3" x14ac:dyDescent="0.2">
      <c r="A32" s="143"/>
      <c r="B32" s="143" t="s">
        <v>63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1:13" x14ac:dyDescent="0.2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</row>
    <row r="34" spans="1:13" x14ac:dyDescent="0.2">
      <c r="A34" s="146" t="s">
        <v>88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</row>
    <row r="35" spans="1:13" x14ac:dyDescent="0.2">
      <c r="A35" s="143"/>
      <c r="B35" s="143" t="s">
        <v>77</v>
      </c>
      <c r="C35" s="148">
        <f>DATE(E$13,2,10)</f>
        <v>42776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x14ac:dyDescent="0.2">
      <c r="A36" s="143"/>
      <c r="B36" s="143" t="s">
        <v>78</v>
      </c>
      <c r="C36" s="148">
        <f>DATE(E$13,3,10)</f>
        <v>42804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1:13" x14ac:dyDescent="0.2">
      <c r="A37" s="143"/>
      <c r="B37" s="143" t="s">
        <v>79</v>
      </c>
      <c r="C37" s="148">
        <f>DATE(E$13,4,10)</f>
        <v>42835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 x14ac:dyDescent="0.2">
      <c r="A38" s="143"/>
      <c r="B38" s="143" t="s">
        <v>80</v>
      </c>
      <c r="C38" s="148">
        <f>DATE(E$13,5,10)</f>
        <v>42865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1:13" x14ac:dyDescent="0.2">
      <c r="A39" s="143"/>
      <c r="B39" s="143" t="s">
        <v>65</v>
      </c>
      <c r="C39" s="148">
        <f>DATE(E$13,6,10)</f>
        <v>42896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1:13" x14ac:dyDescent="0.2">
      <c r="A40" s="143"/>
      <c r="B40" s="143" t="s">
        <v>81</v>
      </c>
      <c r="C40" s="148">
        <f>DATE(E$13,7,10)</f>
        <v>42926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  <row r="41" spans="1:13" x14ac:dyDescent="0.2">
      <c r="A41" s="143"/>
      <c r="B41" s="143" t="s">
        <v>82</v>
      </c>
      <c r="C41" s="148">
        <f>DATE(E$13,8,10)</f>
        <v>42957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</row>
    <row r="42" spans="1:13" x14ac:dyDescent="0.2">
      <c r="A42" s="143"/>
      <c r="B42" s="143" t="s">
        <v>83</v>
      </c>
      <c r="C42" s="148">
        <f>DATE(E$13,9,10)</f>
        <v>42988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</row>
    <row r="43" spans="1:13" x14ac:dyDescent="0.2">
      <c r="A43" s="143"/>
      <c r="B43" s="143" t="s">
        <v>84</v>
      </c>
      <c r="C43" s="148">
        <f>DATE(E$13,10,10)</f>
        <v>43018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</row>
    <row r="44" spans="1:13" x14ac:dyDescent="0.2">
      <c r="A44" s="143"/>
      <c r="B44" s="143" t="s">
        <v>85</v>
      </c>
      <c r="C44" s="148">
        <f>DATE(E$13,11,10)</f>
        <v>43049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  <row r="45" spans="1:13" x14ac:dyDescent="0.2">
      <c r="A45" s="143"/>
      <c r="B45" s="143" t="s">
        <v>86</v>
      </c>
      <c r="C45" s="148">
        <f>DATE(E$13,12,10)</f>
        <v>43079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</row>
    <row r="46" spans="1:13" x14ac:dyDescent="0.2">
      <c r="A46" s="143"/>
      <c r="B46" s="143" t="s">
        <v>87</v>
      </c>
      <c r="C46" s="148">
        <f>DATE(E$13+1,1,10)</f>
        <v>43110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</row>
    <row r="47" spans="1:13" x14ac:dyDescent="0.2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</row>
  </sheetData>
  <sheetProtection password="DCCF" sheet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74"/>
  <sheetViews>
    <sheetView zoomScale="153" zoomScaleNormal="153" workbookViewId="0">
      <selection activeCell="I32" sqref="I32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2" s="4" customFormat="1" ht="25.5" customHeight="1" x14ac:dyDescent="0.3">
      <c r="A1" s="210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139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</row>
    <row r="2" spans="1:22" x14ac:dyDescent="0.15">
      <c r="A2" s="201" t="s">
        <v>0</v>
      </c>
      <c r="B2" s="202"/>
      <c r="C2" s="202"/>
      <c r="D2" s="140">
        <f>Setup!E10</f>
        <v>170</v>
      </c>
      <c r="E2" s="93"/>
      <c r="F2" s="91" t="s">
        <v>1</v>
      </c>
      <c r="G2" s="140">
        <f>Setup!E11</f>
        <v>1</v>
      </c>
      <c r="H2" s="93"/>
      <c r="I2" s="91" t="s">
        <v>2</v>
      </c>
      <c r="J2" s="140">
        <f>Setup!E12</f>
        <v>2</v>
      </c>
      <c r="K2" s="93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x14ac:dyDescent="0.15">
      <c r="A3" s="201" t="s">
        <v>3</v>
      </c>
      <c r="B3" s="202"/>
      <c r="C3" s="202"/>
      <c r="D3" s="141" t="s">
        <v>69</v>
      </c>
      <c r="E3" s="93"/>
      <c r="F3" s="91" t="s">
        <v>4</v>
      </c>
      <c r="G3" s="94">
        <f>Setup!E13</f>
        <v>2017</v>
      </c>
      <c r="H3" s="93"/>
      <c r="I3" s="93"/>
      <c r="J3" s="91"/>
      <c r="K3" s="93"/>
      <c r="L3" s="95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4" thickBot="1" x14ac:dyDescent="0.2">
      <c r="A4" s="90"/>
      <c r="B4" s="91"/>
      <c r="C4" s="91"/>
      <c r="D4" s="93"/>
      <c r="E4" s="93"/>
      <c r="F4" s="91"/>
      <c r="G4" s="93"/>
      <c r="H4" s="93"/>
      <c r="I4" s="93"/>
      <c r="J4" s="91"/>
      <c r="K4" s="96" t="s">
        <v>3</v>
      </c>
      <c r="L4" s="97" t="s">
        <v>5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ht="14" thickBot="1" x14ac:dyDescent="0.2">
      <c r="A5" s="98" t="s">
        <v>6</v>
      </c>
      <c r="B5" s="99"/>
      <c r="C5" s="99"/>
      <c r="D5" s="99"/>
      <c r="E5" s="99"/>
      <c r="F5" s="99"/>
      <c r="G5" s="99"/>
      <c r="H5" s="99"/>
      <c r="I5" s="12"/>
      <c r="J5" s="13" t="s">
        <v>92</v>
      </c>
      <c r="K5" s="83">
        <f>Aug!K46</f>
        <v>3512.4300000000003</v>
      </c>
      <c r="L5" s="100">
        <f>Setup!E14</f>
        <v>4177.1000000000004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6" customHeight="1" thickBot="1" x14ac:dyDescent="0.2">
      <c r="A6" s="101"/>
      <c r="B6" s="93"/>
      <c r="C6" s="93"/>
      <c r="D6" s="93"/>
      <c r="E6" s="93"/>
      <c r="F6" s="93"/>
      <c r="G6" s="93"/>
      <c r="H6" s="93"/>
      <c r="I6" s="17"/>
      <c r="J6" s="7"/>
      <c r="K6" s="84"/>
      <c r="L6" s="102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1:22" x14ac:dyDescent="0.15">
      <c r="A7" s="103" t="s">
        <v>7</v>
      </c>
      <c r="B7" s="104"/>
      <c r="C7" s="104"/>
      <c r="D7" s="104"/>
      <c r="E7" s="104"/>
      <c r="F7" s="104"/>
      <c r="G7" s="104"/>
      <c r="H7" s="104"/>
      <c r="I7" s="21"/>
      <c r="J7" s="22"/>
      <c r="K7" s="85"/>
      <c r="L7" s="105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:22" ht="14" thickBot="1" x14ac:dyDescent="0.2">
      <c r="A8" s="106" t="s">
        <v>8</v>
      </c>
      <c r="B8" s="93"/>
      <c r="C8" s="93"/>
      <c r="D8" s="93"/>
      <c r="E8" s="93"/>
      <c r="F8" s="93"/>
      <c r="G8" s="93"/>
      <c r="H8" s="93"/>
      <c r="I8" s="4"/>
      <c r="J8" s="7"/>
      <c r="K8" s="84"/>
      <c r="L8" s="107"/>
      <c r="M8" s="150"/>
      <c r="N8" s="150"/>
      <c r="O8" s="150"/>
      <c r="P8" s="150"/>
      <c r="Q8" s="150"/>
      <c r="R8" s="150"/>
      <c r="S8" s="150"/>
      <c r="T8" s="150"/>
      <c r="U8" s="150"/>
      <c r="V8" s="150"/>
    </row>
    <row r="9" spans="1:22" ht="16" thickBot="1" x14ac:dyDescent="0.25">
      <c r="A9" s="106"/>
      <c r="B9" s="93"/>
      <c r="C9" s="93">
        <v>101</v>
      </c>
      <c r="D9" s="93" t="s">
        <v>9</v>
      </c>
      <c r="E9" s="93"/>
      <c r="F9" s="93"/>
      <c r="G9" s="93"/>
      <c r="H9" s="93"/>
      <c r="I9" s="151" t="str">
        <f>IF(ISBLANK(K9),"",IF(ISNUMBER(K9),"","     Not Number"))</f>
        <v/>
      </c>
      <c r="J9" s="7"/>
      <c r="K9" s="80">
        <v>0</v>
      </c>
      <c r="L9" s="89">
        <f>VALUE(K9)+Aug!L9</f>
        <v>1398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16" thickBot="1" x14ac:dyDescent="0.25">
      <c r="A10" s="106" t="s">
        <v>10</v>
      </c>
      <c r="B10" s="93"/>
      <c r="C10" s="93">
        <v>102</v>
      </c>
      <c r="D10" s="93" t="s">
        <v>11</v>
      </c>
      <c r="E10" s="93"/>
      <c r="F10" s="93"/>
      <c r="G10" s="93"/>
      <c r="H10" s="93"/>
      <c r="I10" s="151" t="str">
        <f>IF(ISBLANK(K10),"",IF(ISNUMBER(K10),"","     Not Number"))</f>
        <v/>
      </c>
      <c r="J10" s="7"/>
      <c r="K10" s="80">
        <v>0</v>
      </c>
      <c r="L10" s="89">
        <f>VALUE(K10)+Aug!L10</f>
        <v>0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</row>
    <row r="11" spans="1:22" ht="16" thickBot="1" x14ac:dyDescent="0.25">
      <c r="A11" s="106"/>
      <c r="B11" s="93"/>
      <c r="C11" s="93">
        <v>103</v>
      </c>
      <c r="D11" s="137" t="s">
        <v>12</v>
      </c>
      <c r="E11" s="93"/>
      <c r="F11" s="93"/>
      <c r="G11" s="93"/>
      <c r="H11" s="93"/>
      <c r="I11" s="151" t="str">
        <f>IF(ISBLANK(K11),"",IF(ISNUMBER(K11),"","     Not Number"))</f>
        <v/>
      </c>
      <c r="J11" s="7"/>
      <c r="K11" s="80">
        <v>0</v>
      </c>
      <c r="L11" s="89">
        <f>VALUE(K11)+Aug!L11</f>
        <v>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</row>
    <row r="12" spans="1:22" ht="14" thickBot="1" x14ac:dyDescent="0.2">
      <c r="A12" s="108"/>
      <c r="B12" s="99"/>
      <c r="C12" s="99"/>
      <c r="D12" s="99" t="s">
        <v>13</v>
      </c>
      <c r="E12" s="99"/>
      <c r="F12" s="99"/>
      <c r="G12" s="99"/>
      <c r="H12" s="99"/>
      <c r="I12" s="12"/>
      <c r="J12" s="13" t="s">
        <v>93</v>
      </c>
      <c r="K12" s="86">
        <f>SUM(K9:K11)</f>
        <v>0</v>
      </c>
      <c r="L12" s="86">
        <f>SUM(L9:L11)</f>
        <v>1398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2" ht="14" thickBot="1" x14ac:dyDescent="0.2">
      <c r="A13" s="109"/>
      <c r="B13" s="93" t="s">
        <v>14</v>
      </c>
      <c r="C13" s="93"/>
      <c r="D13" s="93"/>
      <c r="E13" s="93"/>
      <c r="F13" s="93"/>
      <c r="G13" s="93"/>
      <c r="H13" s="93"/>
      <c r="I13" s="4"/>
      <c r="J13" s="7"/>
      <c r="K13" s="85"/>
      <c r="L13" s="105"/>
      <c r="M13" s="150"/>
      <c r="N13" s="150"/>
      <c r="O13" s="150"/>
      <c r="P13" s="150"/>
      <c r="Q13" s="150"/>
      <c r="R13" s="150"/>
      <c r="S13" s="150"/>
      <c r="T13" s="150"/>
      <c r="U13" s="150"/>
      <c r="V13" s="150"/>
    </row>
    <row r="14" spans="1:22" ht="16" thickBot="1" x14ac:dyDescent="0.25">
      <c r="A14" s="106"/>
      <c r="B14" s="93"/>
      <c r="C14" s="93">
        <v>201</v>
      </c>
      <c r="D14" s="93" t="s">
        <v>15</v>
      </c>
      <c r="E14" s="93"/>
      <c r="F14" s="93"/>
      <c r="G14" s="93"/>
      <c r="H14" s="93"/>
      <c r="I14" s="151" t="str">
        <f t="shared" ref="I14:I20" si="0">IF(ISBLANK(K14),"",IF(ISNUMBER(K14),"","     Not Number"))</f>
        <v/>
      </c>
      <c r="J14" s="7"/>
      <c r="K14" s="80">
        <v>0</v>
      </c>
      <c r="L14" s="89">
        <f>VALUE(K14)+Aug!L14</f>
        <v>62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ht="16" thickBot="1" x14ac:dyDescent="0.25">
      <c r="A15" s="106"/>
      <c r="B15" s="93"/>
      <c r="C15" s="93">
        <v>202</v>
      </c>
      <c r="D15" s="93" t="s">
        <v>16</v>
      </c>
      <c r="E15" s="93"/>
      <c r="F15" s="93"/>
      <c r="G15" s="93"/>
      <c r="H15" s="93"/>
      <c r="I15" s="151" t="str">
        <f t="shared" si="0"/>
        <v/>
      </c>
      <c r="J15" s="7"/>
      <c r="K15" s="80">
        <v>0</v>
      </c>
      <c r="L15" s="89">
        <f>VALUE(K15)+Aug!L15</f>
        <v>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1:22" ht="16" thickBot="1" x14ac:dyDescent="0.25">
      <c r="A16" s="106"/>
      <c r="B16" s="93"/>
      <c r="C16" s="93">
        <v>203</v>
      </c>
      <c r="D16" s="93" t="s">
        <v>17</v>
      </c>
      <c r="E16" s="93"/>
      <c r="F16" s="93"/>
      <c r="G16" s="93"/>
      <c r="H16" s="93"/>
      <c r="I16" s="151" t="str">
        <f t="shared" si="0"/>
        <v/>
      </c>
      <c r="J16" s="7"/>
      <c r="K16" s="80">
        <v>0</v>
      </c>
      <c r="L16" s="89">
        <f>VALUE(K16)+Aug!L16</f>
        <v>38.299999999999997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1:22" ht="16" thickBot="1" x14ac:dyDescent="0.25">
      <c r="A17" s="106"/>
      <c r="B17" s="93"/>
      <c r="C17" s="93">
        <v>204</v>
      </c>
      <c r="D17" s="93" t="s">
        <v>18</v>
      </c>
      <c r="E17" s="93"/>
      <c r="F17" s="93"/>
      <c r="G17" s="93"/>
      <c r="H17" s="93"/>
      <c r="I17" s="151" t="str">
        <f t="shared" si="0"/>
        <v/>
      </c>
      <c r="J17" s="7"/>
      <c r="K17" s="80">
        <v>0</v>
      </c>
      <c r="L17" s="89">
        <f>VALUE(K17)+Aug!L17</f>
        <v>248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1:22" ht="16" thickBot="1" x14ac:dyDescent="0.25">
      <c r="A18" s="106"/>
      <c r="B18" s="93"/>
      <c r="C18" s="93">
        <v>205</v>
      </c>
      <c r="D18" s="93" t="s">
        <v>19</v>
      </c>
      <c r="E18" s="93"/>
      <c r="F18" s="93"/>
      <c r="G18" s="93"/>
      <c r="H18" s="93"/>
      <c r="I18" s="151" t="str">
        <f t="shared" si="0"/>
        <v/>
      </c>
      <c r="J18" s="7"/>
      <c r="K18" s="80">
        <v>0</v>
      </c>
      <c r="L18" s="89">
        <f>VALUE(K18)+Aug!L18</f>
        <v>648.75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1:22" ht="16" thickBot="1" x14ac:dyDescent="0.25">
      <c r="A19" s="106"/>
      <c r="B19" s="93"/>
      <c r="C19" s="93">
        <v>206</v>
      </c>
      <c r="D19" s="135" t="s">
        <v>12</v>
      </c>
      <c r="E19" s="93"/>
      <c r="F19" s="93"/>
      <c r="G19" s="93"/>
      <c r="H19" s="93"/>
      <c r="I19" s="151" t="str">
        <f t="shared" si="0"/>
        <v/>
      </c>
      <c r="J19" s="7"/>
      <c r="K19" s="80">
        <v>0</v>
      </c>
      <c r="L19" s="89">
        <f>VALUE(K19)+Aug!L19</f>
        <v>24.98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  <row r="20" spans="1:22" ht="16" thickBot="1" x14ac:dyDescent="0.25">
      <c r="A20" s="106"/>
      <c r="B20" s="111"/>
      <c r="C20" s="111">
        <v>207</v>
      </c>
      <c r="D20" s="136" t="s">
        <v>12</v>
      </c>
      <c r="E20" s="111"/>
      <c r="F20" s="111"/>
      <c r="G20" s="111"/>
      <c r="H20" s="111"/>
      <c r="I20" s="151" t="str">
        <f t="shared" si="0"/>
        <v/>
      </c>
      <c r="J20" s="32"/>
      <c r="K20" s="80">
        <v>0</v>
      </c>
      <c r="L20" s="89">
        <f>VALUE(K20)+Aug!L20</f>
        <v>0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</row>
    <row r="21" spans="1:22" ht="14" thickBot="1" x14ac:dyDescent="0.2">
      <c r="A21" s="112"/>
      <c r="B21" s="113"/>
      <c r="C21" s="113"/>
      <c r="D21" s="113" t="s">
        <v>20</v>
      </c>
      <c r="E21" s="113"/>
      <c r="F21" s="113"/>
      <c r="G21" s="113"/>
      <c r="H21" s="113"/>
      <c r="I21" s="3"/>
      <c r="J21" s="35" t="s">
        <v>94</v>
      </c>
      <c r="K21" s="83">
        <f>SUM(K14:K20)</f>
        <v>0</v>
      </c>
      <c r="L21" s="83">
        <f>SUM(L14:L20)</f>
        <v>1022.03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</row>
    <row r="22" spans="1:22" ht="14" thickBot="1" x14ac:dyDescent="0.2">
      <c r="A22" s="108"/>
      <c r="B22" s="99"/>
      <c r="C22" s="99"/>
      <c r="D22" s="99" t="s">
        <v>21</v>
      </c>
      <c r="E22" s="99"/>
      <c r="F22" s="99"/>
      <c r="G22" s="99"/>
      <c r="H22" s="99" t="s">
        <v>22</v>
      </c>
      <c r="I22" s="11" t="s">
        <v>23</v>
      </c>
      <c r="J22" s="13" t="s">
        <v>95</v>
      </c>
      <c r="K22" s="83">
        <f>K12-K21</f>
        <v>0</v>
      </c>
      <c r="L22" s="83">
        <f>L12-L21</f>
        <v>375.97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pans="1:22" ht="6" customHeight="1" thickBot="1" x14ac:dyDescent="0.2">
      <c r="A23" s="114"/>
      <c r="B23" s="114"/>
      <c r="C23" s="114"/>
      <c r="D23" s="114"/>
      <c r="E23" s="114"/>
      <c r="F23" s="114"/>
      <c r="G23" s="114"/>
      <c r="H23" s="114"/>
      <c r="I23" s="36"/>
      <c r="J23" s="37"/>
      <c r="K23" s="87"/>
      <c r="L23" s="87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2" x14ac:dyDescent="0.15">
      <c r="A24" s="103" t="s">
        <v>24</v>
      </c>
      <c r="B24" s="93"/>
      <c r="C24" s="115"/>
      <c r="D24" s="93"/>
      <c r="E24" s="93"/>
      <c r="F24" s="93"/>
      <c r="G24" s="93"/>
      <c r="H24" s="93"/>
      <c r="I24" s="4"/>
      <c r="J24" s="7"/>
      <c r="K24" s="85"/>
      <c r="L24" s="105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2" ht="14" thickBot="1" x14ac:dyDescent="0.2">
      <c r="A25" s="106"/>
      <c r="B25" s="93" t="s">
        <v>25</v>
      </c>
      <c r="C25" s="93"/>
      <c r="D25" s="93"/>
      <c r="E25" s="93"/>
      <c r="F25" s="93"/>
      <c r="G25" s="93"/>
      <c r="H25" s="93"/>
      <c r="I25" s="4"/>
      <c r="J25" s="7"/>
      <c r="K25" s="88"/>
      <c r="L25" s="1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2" ht="16" thickBot="1" x14ac:dyDescent="0.25">
      <c r="A26" s="106"/>
      <c r="B26" s="93"/>
      <c r="C26" s="93">
        <v>301</v>
      </c>
      <c r="D26" s="93" t="s">
        <v>26</v>
      </c>
      <c r="E26" s="93"/>
      <c r="F26" s="93"/>
      <c r="G26" s="93"/>
      <c r="H26" s="93"/>
      <c r="I26" s="151" t="str">
        <f t="shared" ref="I26:I33" si="1">IF(ISBLANK(K26),"",IF(ISNUMBER(K26),"","     Not Number"))</f>
        <v/>
      </c>
      <c r="J26" s="7"/>
      <c r="K26" s="80">
        <v>1241</v>
      </c>
      <c r="L26" s="89">
        <f>VALUE(K26)+Aug!L26</f>
        <v>10155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</row>
    <row r="27" spans="1:22" ht="16" thickBot="1" x14ac:dyDescent="0.25">
      <c r="A27" s="106"/>
      <c r="B27" s="93"/>
      <c r="C27" s="93">
        <v>302</v>
      </c>
      <c r="D27" s="93" t="s">
        <v>27</v>
      </c>
      <c r="E27" s="93"/>
      <c r="F27" s="93"/>
      <c r="G27" s="93"/>
      <c r="H27" s="93"/>
      <c r="I27" s="151" t="str">
        <f t="shared" si="1"/>
        <v/>
      </c>
      <c r="J27" s="7"/>
      <c r="K27" s="80">
        <v>2076</v>
      </c>
      <c r="L27" s="89">
        <f>VALUE(K27)+Aug!L27</f>
        <v>6325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</row>
    <row r="28" spans="1:22" ht="16" thickBot="1" x14ac:dyDescent="0.25">
      <c r="A28" s="106"/>
      <c r="B28" s="93"/>
      <c r="C28" s="93">
        <v>303</v>
      </c>
      <c r="D28" s="93" t="s">
        <v>28</v>
      </c>
      <c r="E28" s="93"/>
      <c r="F28" s="93"/>
      <c r="G28" s="93"/>
      <c r="H28" s="93"/>
      <c r="I28" s="151" t="str">
        <f t="shared" si="1"/>
        <v/>
      </c>
      <c r="J28" s="7"/>
      <c r="K28" s="80">
        <v>0</v>
      </c>
      <c r="L28" s="89">
        <f>VALUE(K28)+Aug!L28</f>
        <v>0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/>
    </row>
    <row r="29" spans="1:22" ht="16" thickBot="1" x14ac:dyDescent="0.25">
      <c r="A29" s="106"/>
      <c r="B29" s="93"/>
      <c r="C29" s="93">
        <v>304</v>
      </c>
      <c r="D29" s="93" t="s">
        <v>29</v>
      </c>
      <c r="E29" s="93"/>
      <c r="F29" s="93"/>
      <c r="G29" s="93"/>
      <c r="H29" s="93"/>
      <c r="I29" s="151" t="str">
        <f t="shared" si="1"/>
        <v/>
      </c>
      <c r="J29" s="7"/>
      <c r="K29" s="80">
        <v>0</v>
      </c>
      <c r="L29" s="89">
        <f>VALUE(K29)+Aug!L29</f>
        <v>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</row>
    <row r="30" spans="1:22" ht="16" thickBot="1" x14ac:dyDescent="0.25">
      <c r="A30" s="106"/>
      <c r="B30" s="93"/>
      <c r="C30" s="93">
        <v>305</v>
      </c>
      <c r="D30" s="93" t="s">
        <v>30</v>
      </c>
      <c r="E30" s="93"/>
      <c r="F30" s="93"/>
      <c r="G30" s="93"/>
      <c r="H30" s="93"/>
      <c r="I30" s="151" t="str">
        <f t="shared" si="1"/>
        <v/>
      </c>
      <c r="J30" s="7"/>
      <c r="K30" s="80">
        <v>0</v>
      </c>
      <c r="L30" s="89">
        <f>VALUE(K30)+Aug!L30</f>
        <v>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ht="16" thickBot="1" x14ac:dyDescent="0.25">
      <c r="A31" s="106"/>
      <c r="B31" s="93"/>
      <c r="C31" s="110">
        <v>306</v>
      </c>
      <c r="D31" s="110" t="s">
        <v>31</v>
      </c>
      <c r="E31" s="110"/>
      <c r="F31" s="93"/>
      <c r="G31" s="93"/>
      <c r="H31" s="93"/>
      <c r="I31" s="151" t="str">
        <f t="shared" si="1"/>
        <v/>
      </c>
      <c r="J31" s="7"/>
      <c r="K31" s="80">
        <v>0</v>
      </c>
      <c r="L31" s="89">
        <f>VALUE(K31)+Aug!L31</f>
        <v>156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</row>
    <row r="32" spans="1:22" ht="16" thickBot="1" x14ac:dyDescent="0.25">
      <c r="A32" s="106"/>
      <c r="B32" s="93"/>
      <c r="C32" s="93">
        <v>307</v>
      </c>
      <c r="D32" s="135" t="s">
        <v>12</v>
      </c>
      <c r="E32" s="93"/>
      <c r="F32" s="93"/>
      <c r="G32" s="93"/>
      <c r="H32" s="93"/>
      <c r="I32" s="151" t="str">
        <f t="shared" si="1"/>
        <v/>
      </c>
      <c r="J32" s="7"/>
      <c r="K32" s="80">
        <v>0</v>
      </c>
      <c r="L32" s="89">
        <f>VALUE(K32)+Aug!L32</f>
        <v>0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6" thickBot="1" x14ac:dyDescent="0.25">
      <c r="A33" s="106"/>
      <c r="B33" s="93"/>
      <c r="C33" s="93">
        <v>308</v>
      </c>
      <c r="D33" s="135" t="s">
        <v>12</v>
      </c>
      <c r="E33" s="93"/>
      <c r="F33" s="93"/>
      <c r="G33" s="93"/>
      <c r="H33" s="93"/>
      <c r="I33" s="151" t="str">
        <f t="shared" si="1"/>
        <v/>
      </c>
      <c r="J33" s="42"/>
      <c r="K33" s="80">
        <v>0</v>
      </c>
      <c r="L33" s="89">
        <f>VALUE(K33)+Aug!L33</f>
        <v>0</v>
      </c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ht="14" thickBot="1" x14ac:dyDescent="0.2">
      <c r="A34" s="112"/>
      <c r="B34" s="113"/>
      <c r="C34" s="113"/>
      <c r="D34" s="113" t="s">
        <v>32</v>
      </c>
      <c r="E34" s="113"/>
      <c r="F34" s="113"/>
      <c r="G34" s="113"/>
      <c r="H34" s="113"/>
      <c r="I34" s="3"/>
      <c r="J34" s="35" t="s">
        <v>96</v>
      </c>
      <c r="K34" s="83">
        <f>SUM(K26:K33)</f>
        <v>3317</v>
      </c>
      <c r="L34" s="83">
        <f>SUM(L26:L33)</f>
        <v>16636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14" thickBot="1" x14ac:dyDescent="0.2">
      <c r="A35" s="106"/>
      <c r="B35" s="93" t="s">
        <v>14</v>
      </c>
      <c r="C35" s="93"/>
      <c r="D35" s="93"/>
      <c r="E35" s="93"/>
      <c r="F35" s="93"/>
      <c r="G35" s="93"/>
      <c r="H35" s="93"/>
      <c r="I35" s="4"/>
      <c r="J35" s="7"/>
      <c r="K35" s="87"/>
      <c r="L35" s="116"/>
      <c r="M35" s="150"/>
      <c r="N35" s="150"/>
      <c r="O35" s="150"/>
      <c r="P35" s="150"/>
      <c r="Q35" s="150"/>
      <c r="R35" s="150"/>
      <c r="S35" s="150"/>
      <c r="T35" s="150"/>
      <c r="U35" s="150"/>
      <c r="V35" s="150"/>
    </row>
    <row r="36" spans="1:22" ht="16" thickBot="1" x14ac:dyDescent="0.25">
      <c r="A36" s="106"/>
      <c r="B36" s="93"/>
      <c r="C36" s="93">
        <v>401</v>
      </c>
      <c r="D36" s="93" t="s">
        <v>26</v>
      </c>
      <c r="E36" s="93"/>
      <c r="F36" s="93"/>
      <c r="G36" s="93"/>
      <c r="H36" s="93"/>
      <c r="I36" s="151" t="str">
        <f t="shared" ref="I36:I42" si="2">IF(ISBLANK(K36),"",IF(ISNUMBER(K36),"","     Not Number"))</f>
        <v/>
      </c>
      <c r="J36" s="7"/>
      <c r="K36" s="80">
        <v>1527.36</v>
      </c>
      <c r="L36" s="89">
        <f>VALUE(K36)+Aug!L36</f>
        <v>13084.36</v>
      </c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6" thickBot="1" x14ac:dyDescent="0.25">
      <c r="A37" s="106"/>
      <c r="B37" s="93"/>
      <c r="C37" s="93">
        <v>402</v>
      </c>
      <c r="D37" s="93" t="s">
        <v>27</v>
      </c>
      <c r="E37" s="93"/>
      <c r="F37" s="93"/>
      <c r="G37" s="93"/>
      <c r="H37" s="93"/>
      <c r="I37" s="151" t="str">
        <f t="shared" si="2"/>
        <v/>
      </c>
      <c r="J37" s="7"/>
      <c r="K37" s="80">
        <v>1255.8399999999999</v>
      </c>
      <c r="L37" s="89">
        <f>VALUE(K37)+Aug!L37</f>
        <v>3775.7300000000005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ht="16" thickBot="1" x14ac:dyDescent="0.25">
      <c r="A38" s="106"/>
      <c r="B38" s="93"/>
      <c r="C38" s="110">
        <v>403</v>
      </c>
      <c r="D38" s="110" t="s">
        <v>28</v>
      </c>
      <c r="E38" s="110"/>
      <c r="F38" s="93"/>
      <c r="G38" s="93"/>
      <c r="H38" s="93"/>
      <c r="I38" s="151" t="str">
        <f t="shared" si="2"/>
        <v/>
      </c>
      <c r="J38" s="7"/>
      <c r="K38" s="80">
        <v>0</v>
      </c>
      <c r="L38" s="89">
        <f>VALUE(K38)+Aug!L38</f>
        <v>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6" thickBot="1" x14ac:dyDescent="0.25">
      <c r="A39" s="106"/>
      <c r="B39" s="93"/>
      <c r="C39" s="110">
        <v>404</v>
      </c>
      <c r="D39" s="110" t="s">
        <v>33</v>
      </c>
      <c r="E39" s="110"/>
      <c r="F39" s="93"/>
      <c r="G39" s="93"/>
      <c r="H39" s="93"/>
      <c r="I39" s="151" t="str">
        <f t="shared" si="2"/>
        <v/>
      </c>
      <c r="J39" s="7"/>
      <c r="K39" s="80">
        <v>0</v>
      </c>
      <c r="L39" s="89">
        <f>VALUE(K39)+Aug!L39</f>
        <v>0</v>
      </c>
      <c r="M39" s="150"/>
      <c r="N39" s="150"/>
      <c r="O39" s="150"/>
      <c r="P39" s="150"/>
      <c r="Q39" s="150"/>
      <c r="R39" s="150"/>
      <c r="S39" s="150"/>
      <c r="T39" s="150"/>
      <c r="U39" s="150"/>
      <c r="V39" s="150"/>
    </row>
    <row r="40" spans="1:22" ht="16" thickBot="1" x14ac:dyDescent="0.25">
      <c r="A40" s="106"/>
      <c r="B40" s="93"/>
      <c r="C40" s="110">
        <v>405</v>
      </c>
      <c r="D40" s="110" t="s">
        <v>30</v>
      </c>
      <c r="E40" s="110"/>
      <c r="F40" s="93"/>
      <c r="G40" s="93"/>
      <c r="H40" s="93"/>
      <c r="I40" s="151" t="str">
        <f t="shared" si="2"/>
        <v/>
      </c>
      <c r="J40" s="7"/>
      <c r="K40" s="80">
        <v>0</v>
      </c>
      <c r="L40" s="89">
        <f>VALUE(K40)+Aug!L40</f>
        <v>0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</row>
    <row r="41" spans="1:22" ht="16" thickBot="1" x14ac:dyDescent="0.25">
      <c r="A41" s="106"/>
      <c r="B41" s="93"/>
      <c r="C41" s="93">
        <v>406</v>
      </c>
      <c r="D41" s="93" t="s">
        <v>34</v>
      </c>
      <c r="E41" s="93"/>
      <c r="F41" s="93"/>
      <c r="G41" s="93"/>
      <c r="H41" s="93"/>
      <c r="I41" s="151" t="str">
        <f t="shared" si="2"/>
        <v/>
      </c>
      <c r="J41" s="7"/>
      <c r="K41" s="80">
        <v>0</v>
      </c>
      <c r="L41" s="89">
        <f>VALUE(K41)+Aug!L41</f>
        <v>250.75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</row>
    <row r="42" spans="1:22" ht="16" thickBot="1" x14ac:dyDescent="0.25">
      <c r="A42" s="106"/>
      <c r="B42" s="93"/>
      <c r="C42" s="93">
        <v>407</v>
      </c>
      <c r="D42" s="135" t="s">
        <v>12</v>
      </c>
      <c r="E42" s="93"/>
      <c r="F42" s="93"/>
      <c r="G42" s="93"/>
      <c r="H42" s="93"/>
      <c r="I42" s="151" t="str">
        <f t="shared" si="2"/>
        <v/>
      </c>
      <c r="J42" s="42"/>
      <c r="K42" s="80">
        <v>4</v>
      </c>
      <c r="L42" s="89">
        <f>VALUE(K42)+Aug!L42</f>
        <v>36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</row>
    <row r="43" spans="1:22" ht="14" thickBot="1" x14ac:dyDescent="0.2">
      <c r="A43" s="112"/>
      <c r="B43" s="113"/>
      <c r="C43" s="113"/>
      <c r="D43" s="113" t="s">
        <v>35</v>
      </c>
      <c r="E43" s="113"/>
      <c r="F43" s="113"/>
      <c r="G43" s="113"/>
      <c r="H43" s="113"/>
      <c r="I43" s="3"/>
      <c r="J43" s="35" t="s">
        <v>97</v>
      </c>
      <c r="K43" s="83">
        <f>SUM(K36:K42)</f>
        <v>2787.2</v>
      </c>
      <c r="L43" s="83">
        <f>SUM(L36:L42)</f>
        <v>17146.84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</row>
    <row r="44" spans="1:22" ht="14" thickBot="1" x14ac:dyDescent="0.2">
      <c r="A44" s="108"/>
      <c r="B44" s="99"/>
      <c r="C44" s="99"/>
      <c r="D44" s="99" t="s">
        <v>36</v>
      </c>
      <c r="E44" s="99"/>
      <c r="F44" s="99"/>
      <c r="G44" s="99"/>
      <c r="H44" s="99"/>
      <c r="I44" s="11"/>
      <c r="J44" s="13" t="s">
        <v>98</v>
      </c>
      <c r="K44" s="83">
        <f>K34-K43</f>
        <v>529.80000000000018</v>
      </c>
      <c r="L44" s="83">
        <f>L34-L43</f>
        <v>-510.84000000000015</v>
      </c>
      <c r="M44" s="150"/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ht="6" customHeight="1" thickBot="1" x14ac:dyDescent="0.2">
      <c r="A45" s="101"/>
      <c r="B45" s="114"/>
      <c r="C45" s="114"/>
      <c r="D45" s="114"/>
      <c r="E45" s="114"/>
      <c r="F45" s="114"/>
      <c r="G45" s="114"/>
      <c r="H45" s="114"/>
      <c r="I45" s="36"/>
      <c r="J45" s="37"/>
      <c r="K45" s="87"/>
      <c r="L45" s="87"/>
      <c r="M45" s="150"/>
      <c r="N45" s="150"/>
      <c r="O45" s="150"/>
      <c r="P45" s="150"/>
      <c r="Q45" s="150"/>
      <c r="R45" s="150"/>
      <c r="S45" s="150"/>
      <c r="T45" s="150"/>
      <c r="U45" s="150"/>
      <c r="V45" s="150"/>
    </row>
    <row r="46" spans="1:22" ht="14" thickBot="1" x14ac:dyDescent="0.2">
      <c r="A46" s="117" t="s">
        <v>37</v>
      </c>
      <c r="B46" s="114"/>
      <c r="C46" s="114"/>
      <c r="D46" s="118"/>
      <c r="E46" s="118"/>
      <c r="F46" s="114"/>
      <c r="G46" s="114"/>
      <c r="H46" s="114"/>
      <c r="I46" s="167"/>
      <c r="J46" s="173" t="s">
        <v>104</v>
      </c>
      <c r="K46" s="89">
        <f>+K5+K22+K44</f>
        <v>4042.2300000000005</v>
      </c>
      <c r="L46" s="89">
        <f>+L5+L22+L44</f>
        <v>4042.2300000000005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</row>
    <row r="47" spans="1:22" ht="6" customHeight="1" thickBot="1" x14ac:dyDescent="0.2">
      <c r="A47" s="119"/>
      <c r="B47" s="93"/>
      <c r="C47" s="93"/>
      <c r="D47" s="120"/>
      <c r="E47" s="120"/>
      <c r="F47" s="93"/>
      <c r="G47" s="93"/>
      <c r="H47" s="93"/>
      <c r="I47" s="121"/>
      <c r="J47" s="122"/>
      <c r="K47" s="123"/>
      <c r="L47" s="124"/>
      <c r="M47" s="150"/>
      <c r="N47" s="150"/>
      <c r="O47" s="150"/>
      <c r="P47" s="150"/>
      <c r="Q47" s="150"/>
      <c r="R47" s="150"/>
      <c r="S47" s="150"/>
      <c r="T47" s="150"/>
      <c r="U47" s="150"/>
      <c r="V47" s="150"/>
    </row>
    <row r="48" spans="1:22" ht="13.25" customHeight="1" x14ac:dyDescent="0.15">
      <c r="A48" s="203" t="s">
        <v>38</v>
      </c>
      <c r="B48" s="204"/>
      <c r="C48" s="204"/>
      <c r="D48" s="205"/>
      <c r="E48" s="104"/>
      <c r="F48" s="206" t="s">
        <v>39</v>
      </c>
      <c r="G48" s="207"/>
      <c r="H48" s="104"/>
      <c r="I48" s="208"/>
      <c r="J48" s="208"/>
      <c r="K48" s="208"/>
      <c r="L48" s="209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1:22" ht="13.25" customHeight="1" x14ac:dyDescent="0.15">
      <c r="A49" s="172" t="s">
        <v>40</v>
      </c>
      <c r="B49" s="158"/>
      <c r="C49" s="160"/>
      <c r="D49" s="162">
        <f>D52-D50-D51</f>
        <v>3667.2300000000005</v>
      </c>
      <c r="E49" s="51"/>
      <c r="F49" s="53" t="s">
        <v>41</v>
      </c>
      <c r="G49" s="81">
        <v>156</v>
      </c>
      <c r="H49" s="54"/>
      <c r="I49" s="51"/>
      <c r="J49" s="76"/>
      <c r="K49" s="79"/>
      <c r="L49" s="78"/>
      <c r="M49" s="150"/>
      <c r="N49" s="150"/>
      <c r="O49" s="150"/>
      <c r="P49" s="150"/>
      <c r="Q49" s="150"/>
      <c r="R49" s="150"/>
      <c r="S49" s="150"/>
      <c r="T49" s="150"/>
      <c r="U49" s="150"/>
      <c r="V49" s="150"/>
    </row>
    <row r="50" spans="1:22" ht="13.25" customHeight="1" x14ac:dyDescent="0.15">
      <c r="A50" s="25" t="s">
        <v>42</v>
      </c>
      <c r="B50" s="4"/>
      <c r="C50" s="161"/>
      <c r="D50" s="157">
        <f>Aug!D50</f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M50" s="150"/>
      <c r="N50" s="150"/>
      <c r="O50" s="150"/>
      <c r="P50" s="150"/>
      <c r="Q50" s="150"/>
      <c r="R50" s="150"/>
      <c r="S50" s="150"/>
      <c r="T50" s="150"/>
      <c r="U50" s="150"/>
      <c r="V50" s="150"/>
    </row>
    <row r="51" spans="1:22" ht="13.25" customHeight="1" x14ac:dyDescent="0.2">
      <c r="A51" s="56" t="s">
        <v>12</v>
      </c>
      <c r="B51" s="2"/>
      <c r="C51" s="57"/>
      <c r="D51" s="157">
        <f>Aug!D51</f>
        <v>375</v>
      </c>
      <c r="E51" s="51"/>
      <c r="F51" s="4"/>
      <c r="H51" s="170"/>
      <c r="I51" s="170"/>
      <c r="J51" s="76"/>
      <c r="K51" s="156"/>
      <c r="L51" s="78"/>
      <c r="M51" s="150"/>
      <c r="N51" s="150"/>
      <c r="O51" s="150"/>
      <c r="P51" s="150"/>
      <c r="Q51" s="150"/>
      <c r="R51" s="150"/>
      <c r="S51" s="150"/>
      <c r="T51" s="150"/>
      <c r="U51" s="150"/>
      <c r="V51" s="150"/>
    </row>
    <row r="52" spans="1:22" ht="20.25" customHeight="1" thickBot="1" x14ac:dyDescent="0.3">
      <c r="A52" s="58" t="s">
        <v>43</v>
      </c>
      <c r="B52" s="34"/>
      <c r="C52" s="59"/>
      <c r="D52" s="159">
        <f>K46</f>
        <v>4042.2300000000005</v>
      </c>
      <c r="E52" s="51"/>
      <c r="F52" s="54"/>
      <c r="G52" s="185">
        <f>Setup!C43</f>
        <v>43018</v>
      </c>
      <c r="H52" s="186"/>
      <c r="I52" s="186"/>
      <c r="J52" s="62"/>
      <c r="K52" s="176" t="str">
        <f>Aug!K52</f>
        <v>Patrick Graham</v>
      </c>
      <c r="L52" s="155"/>
      <c r="M52" s="150"/>
      <c r="N52" s="150"/>
      <c r="O52" s="150"/>
      <c r="P52" s="150"/>
      <c r="Q52" s="150"/>
      <c r="R52" s="150"/>
      <c r="S52" s="150"/>
      <c r="T52" s="150"/>
      <c r="U52" s="150"/>
      <c r="V52" s="150"/>
    </row>
    <row r="53" spans="1:22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M53" s="150"/>
      <c r="N53" s="150"/>
      <c r="O53" s="150"/>
      <c r="P53" s="150"/>
      <c r="Q53" s="150"/>
      <c r="R53" s="150"/>
      <c r="S53" s="150"/>
      <c r="T53" s="150"/>
      <c r="U53" s="150"/>
      <c r="V53" s="150"/>
    </row>
    <row r="54" spans="1:22" ht="6.75" customHeight="1" x14ac:dyDescent="0.15">
      <c r="A54" s="126"/>
      <c r="B54" s="93"/>
      <c r="C54" s="93"/>
      <c r="D54" s="123"/>
      <c r="E54" s="123"/>
      <c r="F54" s="125"/>
      <c r="G54" s="180"/>
      <c r="H54" s="180"/>
      <c r="I54" s="180"/>
      <c r="J54" s="127"/>
      <c r="K54" s="199"/>
      <c r="L54" s="200"/>
      <c r="M54" s="150"/>
      <c r="N54" s="150"/>
      <c r="O54" s="150"/>
      <c r="P54" s="150"/>
      <c r="Q54" s="150"/>
      <c r="R54" s="150"/>
      <c r="S54" s="150"/>
      <c r="T54" s="150"/>
      <c r="U54" s="150"/>
      <c r="V54" s="150"/>
    </row>
    <row r="55" spans="1:22" ht="9.75" customHeight="1" x14ac:dyDescent="0.15">
      <c r="A55" s="128" t="s">
        <v>45</v>
      </c>
      <c r="B55" s="93"/>
      <c r="C55" s="93"/>
      <c r="D55" s="93"/>
      <c r="E55" s="93"/>
      <c r="F55" s="93"/>
      <c r="G55" s="93"/>
      <c r="H55" s="93"/>
      <c r="I55" s="93"/>
      <c r="J55" s="91"/>
      <c r="K55" s="123"/>
      <c r="L55" s="116"/>
      <c r="M55" s="150"/>
      <c r="N55" s="150"/>
      <c r="O55" s="150"/>
      <c r="P55" s="150"/>
      <c r="Q55" s="150"/>
      <c r="R55" s="150"/>
      <c r="S55" s="150"/>
      <c r="T55" s="150"/>
      <c r="U55" s="150"/>
      <c r="V55" s="150"/>
    </row>
    <row r="56" spans="1:22" ht="14" customHeight="1" thickBot="1" x14ac:dyDescent="0.2">
      <c r="A56" s="129" t="str">
        <f>Jan!A56</f>
        <v>FORM 28, Rev 01/13/17 effective 1/1/2017</v>
      </c>
      <c r="B56" s="130"/>
      <c r="C56" s="130"/>
      <c r="D56" s="130"/>
      <c r="E56" s="131"/>
      <c r="F56" s="131"/>
      <c r="G56" s="131"/>
      <c r="H56" s="131"/>
      <c r="I56" s="131"/>
      <c r="J56" s="132"/>
      <c r="K56" s="133"/>
      <c r="L56" s="134"/>
      <c r="M56" s="150"/>
      <c r="N56" s="150"/>
      <c r="O56" s="150"/>
      <c r="P56" s="150"/>
      <c r="Q56" s="150"/>
      <c r="R56" s="150"/>
      <c r="S56" s="150"/>
      <c r="T56" s="150"/>
      <c r="U56" s="150"/>
      <c r="V56" s="150"/>
    </row>
    <row r="57" spans="1:22" x14ac:dyDescent="0.15">
      <c r="M57" s="150"/>
      <c r="N57" s="150"/>
      <c r="O57" s="150"/>
      <c r="P57" s="150"/>
      <c r="Q57" s="150"/>
      <c r="R57" s="150"/>
      <c r="S57" s="150"/>
      <c r="T57" s="150"/>
      <c r="U57" s="150"/>
      <c r="V57" s="150"/>
    </row>
    <row r="58" spans="1:22" x14ac:dyDescent="0.15">
      <c r="M58" s="150"/>
      <c r="N58" s="150"/>
      <c r="O58" s="150"/>
      <c r="P58" s="150"/>
      <c r="Q58" s="150"/>
      <c r="R58" s="150"/>
      <c r="S58" s="150"/>
      <c r="T58" s="150"/>
      <c r="U58" s="150"/>
      <c r="V58" s="150"/>
    </row>
    <row r="59" spans="1:22" x14ac:dyDescent="0.15"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x14ac:dyDescent="0.15">
      <c r="M60" s="150"/>
      <c r="N60" s="150"/>
      <c r="O60" s="150"/>
      <c r="P60" s="150"/>
      <c r="Q60" s="150"/>
      <c r="R60" s="150"/>
      <c r="S60" s="150"/>
      <c r="T60" s="150"/>
      <c r="U60" s="150"/>
      <c r="V60" s="150"/>
    </row>
    <row r="61" spans="1:22" x14ac:dyDescent="0.15">
      <c r="B61" s="72"/>
      <c r="M61" s="150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1:22" x14ac:dyDescent="0.15"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2" x14ac:dyDescent="0.15"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  <row r="64" spans="1:22" x14ac:dyDescent="0.15">
      <c r="M64" s="150"/>
      <c r="N64" s="150"/>
      <c r="O64" s="150"/>
      <c r="P64" s="150"/>
      <c r="Q64" s="150"/>
      <c r="R64" s="150"/>
      <c r="S64" s="150"/>
      <c r="T64" s="150"/>
      <c r="U64" s="150"/>
      <c r="V64" s="150"/>
    </row>
    <row r="65" spans="13:22" x14ac:dyDescent="0.15"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spans="13:22" x14ac:dyDescent="0.15"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  <row r="67" spans="13:22" x14ac:dyDescent="0.15">
      <c r="M67" s="150"/>
      <c r="N67" s="150"/>
      <c r="O67" s="150"/>
      <c r="P67" s="150"/>
      <c r="Q67" s="150"/>
      <c r="R67" s="150"/>
      <c r="S67" s="150"/>
      <c r="T67" s="150"/>
      <c r="U67" s="150"/>
      <c r="V67" s="150"/>
    </row>
    <row r="68" spans="13:22" x14ac:dyDescent="0.15">
      <c r="M68" s="150"/>
      <c r="N68" s="150"/>
      <c r="O68" s="150"/>
      <c r="P68" s="150"/>
      <c r="Q68" s="150"/>
      <c r="R68" s="150"/>
      <c r="S68" s="150"/>
      <c r="T68" s="150"/>
      <c r="U68" s="150"/>
      <c r="V68" s="150"/>
    </row>
    <row r="69" spans="13:22" x14ac:dyDescent="0.15">
      <c r="M69" s="150"/>
      <c r="N69" s="150"/>
      <c r="O69" s="150"/>
      <c r="P69" s="150"/>
      <c r="Q69" s="150"/>
      <c r="R69" s="150"/>
      <c r="S69" s="150"/>
      <c r="T69" s="150"/>
      <c r="U69" s="150"/>
      <c r="V69" s="150"/>
    </row>
    <row r="70" spans="13:22" x14ac:dyDescent="0.15">
      <c r="M70" s="150"/>
      <c r="N70" s="150"/>
      <c r="O70" s="150"/>
      <c r="P70" s="150"/>
      <c r="Q70" s="150"/>
      <c r="R70" s="150"/>
      <c r="S70" s="150"/>
      <c r="T70" s="150"/>
      <c r="U70" s="150"/>
      <c r="V70" s="150"/>
    </row>
    <row r="71" spans="13:22" x14ac:dyDescent="0.15">
      <c r="M71" s="150"/>
      <c r="N71" s="150"/>
      <c r="O71" s="150"/>
      <c r="P71" s="150"/>
      <c r="Q71" s="150"/>
      <c r="R71" s="150"/>
      <c r="S71" s="150"/>
      <c r="T71" s="150"/>
      <c r="U71" s="150"/>
      <c r="V71" s="150"/>
    </row>
    <row r="72" spans="13:22" x14ac:dyDescent="0.15">
      <c r="M72" s="150"/>
      <c r="N72" s="150"/>
      <c r="O72" s="150"/>
      <c r="P72" s="150"/>
      <c r="Q72" s="150"/>
      <c r="R72" s="150"/>
      <c r="S72" s="150"/>
      <c r="T72" s="150"/>
      <c r="U72" s="150"/>
      <c r="V72" s="150"/>
    </row>
    <row r="73" spans="13:22" x14ac:dyDescent="0.15">
      <c r="M73" s="150"/>
      <c r="N73" s="150"/>
      <c r="O73" s="150"/>
      <c r="P73" s="150"/>
      <c r="Q73" s="150"/>
      <c r="R73" s="150"/>
      <c r="S73" s="150"/>
      <c r="T73" s="150"/>
      <c r="U73" s="150"/>
      <c r="V73" s="150"/>
    </row>
    <row r="74" spans="13:22" x14ac:dyDescent="0.15">
      <c r="M74" s="150"/>
      <c r="N74" s="150"/>
      <c r="O74" s="150"/>
      <c r="P74" s="150"/>
      <c r="Q74" s="150"/>
      <c r="R74" s="150"/>
      <c r="S74" s="150"/>
      <c r="T74" s="150"/>
      <c r="U74" s="150"/>
      <c r="V74" s="150"/>
    </row>
  </sheetData>
  <sheetProtection password="DCCF" sheet="1"/>
  <mergeCells count="12">
    <mergeCell ref="G54:I54"/>
    <mergeCell ref="K54:L54"/>
    <mergeCell ref="F50:G50"/>
    <mergeCell ref="G53:I53"/>
    <mergeCell ref="K53:L53"/>
    <mergeCell ref="G52:I52"/>
    <mergeCell ref="A1:K1"/>
    <mergeCell ref="A2:C2"/>
    <mergeCell ref="A3:C3"/>
    <mergeCell ref="A48:D48"/>
    <mergeCell ref="F48:G48"/>
    <mergeCell ref="I48:L48"/>
  </mergeCells>
  <phoneticPr fontId="5" type="noConversion"/>
  <pageMargins left="1" right="0.5" top="0.25" bottom="0.5" header="0.5" footer="0.5"/>
  <pageSetup scale="92" orientation="portrait" copies="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3"/>
  <sheetViews>
    <sheetView zoomScale="150" zoomScaleNormal="150" workbookViewId="0">
      <selection activeCell="K28" sqref="K28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2" s="4" customFormat="1" ht="25.5" customHeight="1" x14ac:dyDescent="0.3">
      <c r="A1" s="210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139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</row>
    <row r="2" spans="1:22" x14ac:dyDescent="0.15">
      <c r="A2" s="201" t="s">
        <v>0</v>
      </c>
      <c r="B2" s="202"/>
      <c r="C2" s="202"/>
      <c r="D2" s="140">
        <f>Setup!E10</f>
        <v>170</v>
      </c>
      <c r="E2" s="93"/>
      <c r="F2" s="91" t="s">
        <v>1</v>
      </c>
      <c r="G2" s="140">
        <f>Setup!E11</f>
        <v>1</v>
      </c>
      <c r="H2" s="93"/>
      <c r="I2" s="91" t="s">
        <v>2</v>
      </c>
      <c r="J2" s="140">
        <f>Setup!E12</f>
        <v>2</v>
      </c>
      <c r="K2" s="93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x14ac:dyDescent="0.15">
      <c r="A3" s="201" t="s">
        <v>3</v>
      </c>
      <c r="B3" s="202"/>
      <c r="C3" s="202"/>
      <c r="D3" s="141" t="s">
        <v>70</v>
      </c>
      <c r="E3" s="93"/>
      <c r="F3" s="91" t="s">
        <v>4</v>
      </c>
      <c r="G3" s="94">
        <f>Setup!E13</f>
        <v>2017</v>
      </c>
      <c r="H3" s="93"/>
      <c r="I3" s="93"/>
      <c r="J3" s="91"/>
      <c r="K3" s="93"/>
      <c r="L3" s="95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4" thickBot="1" x14ac:dyDescent="0.2">
      <c r="A4" s="90"/>
      <c r="B4" s="91"/>
      <c r="C4" s="91"/>
      <c r="D4" s="93"/>
      <c r="E4" s="93"/>
      <c r="F4" s="91"/>
      <c r="G4" s="93"/>
      <c r="H4" s="93"/>
      <c r="I4" s="93"/>
      <c r="J4" s="91"/>
      <c r="K4" s="96" t="s">
        <v>3</v>
      </c>
      <c r="L4" s="97" t="s">
        <v>5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ht="14" thickBot="1" x14ac:dyDescent="0.2">
      <c r="A5" s="98" t="s">
        <v>6</v>
      </c>
      <c r="B5" s="99"/>
      <c r="C5" s="99"/>
      <c r="D5" s="99"/>
      <c r="E5" s="99"/>
      <c r="F5" s="99"/>
      <c r="G5" s="99"/>
      <c r="H5" s="99"/>
      <c r="I5" s="12"/>
      <c r="J5" s="13" t="s">
        <v>92</v>
      </c>
      <c r="K5" s="83">
        <f>Sep!K46</f>
        <v>4042.2300000000005</v>
      </c>
      <c r="L5" s="100">
        <f>Setup!E14</f>
        <v>4177.1000000000004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6" customHeight="1" thickBot="1" x14ac:dyDescent="0.2">
      <c r="A6" s="101"/>
      <c r="B6" s="93"/>
      <c r="C6" s="93"/>
      <c r="D6" s="93"/>
      <c r="E6" s="93"/>
      <c r="F6" s="93"/>
      <c r="G6" s="93"/>
      <c r="H6" s="93"/>
      <c r="I6" s="17"/>
      <c r="J6" s="7"/>
      <c r="K6" s="84"/>
      <c r="L6" s="102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1:22" x14ac:dyDescent="0.15">
      <c r="A7" s="103" t="s">
        <v>7</v>
      </c>
      <c r="B7" s="104"/>
      <c r="C7" s="104"/>
      <c r="D7" s="104"/>
      <c r="E7" s="104"/>
      <c r="F7" s="104"/>
      <c r="G7" s="104"/>
      <c r="H7" s="104"/>
      <c r="I7" s="21"/>
      <c r="J7" s="22"/>
      <c r="K7" s="85"/>
      <c r="L7" s="105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:22" ht="14" thickBot="1" x14ac:dyDescent="0.2">
      <c r="A8" s="106" t="s">
        <v>8</v>
      </c>
      <c r="B8" s="93"/>
      <c r="C8" s="93"/>
      <c r="D8" s="93"/>
      <c r="E8" s="93"/>
      <c r="F8" s="93"/>
      <c r="G8" s="93"/>
      <c r="H8" s="93"/>
      <c r="I8" s="4"/>
      <c r="J8" s="7"/>
      <c r="K8" s="84"/>
      <c r="L8" s="107"/>
      <c r="M8" s="150"/>
      <c r="N8" s="150"/>
      <c r="O8" s="150"/>
      <c r="P8" s="150"/>
      <c r="Q8" s="150"/>
      <c r="R8" s="150"/>
      <c r="S8" s="150"/>
      <c r="T8" s="150"/>
      <c r="U8" s="150"/>
      <c r="V8" s="150"/>
    </row>
    <row r="9" spans="1:22" ht="16" thickBot="1" x14ac:dyDescent="0.25">
      <c r="A9" s="106"/>
      <c r="B9" s="93"/>
      <c r="C9" s="93">
        <v>101</v>
      </c>
      <c r="D9" s="93" t="s">
        <v>9</v>
      </c>
      <c r="E9" s="93"/>
      <c r="F9" s="93"/>
      <c r="G9" s="93"/>
      <c r="H9" s="93"/>
      <c r="I9" s="151" t="str">
        <f>IF(ISBLANK(K9),"",IF(ISNUMBER(K9),"","     Not Number"))</f>
        <v/>
      </c>
      <c r="J9" s="7"/>
      <c r="K9" s="80">
        <v>0</v>
      </c>
      <c r="L9" s="89">
        <f>VALUE(K9)+Sep!L9</f>
        <v>1398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16" thickBot="1" x14ac:dyDescent="0.25">
      <c r="A10" s="106" t="s">
        <v>10</v>
      </c>
      <c r="B10" s="93"/>
      <c r="C10" s="93">
        <v>102</v>
      </c>
      <c r="D10" s="93" t="s">
        <v>11</v>
      </c>
      <c r="E10" s="93"/>
      <c r="F10" s="93"/>
      <c r="G10" s="93"/>
      <c r="H10" s="93"/>
      <c r="I10" s="151" t="str">
        <f>IF(ISBLANK(K10),"",IF(ISNUMBER(K10),"","     Not Number"))</f>
        <v/>
      </c>
      <c r="J10" s="7"/>
      <c r="K10" s="80">
        <v>0</v>
      </c>
      <c r="L10" s="89">
        <f>VALUE(K10)+Sep!L10</f>
        <v>0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</row>
    <row r="11" spans="1:22" ht="16" thickBot="1" x14ac:dyDescent="0.25">
      <c r="A11" s="106"/>
      <c r="B11" s="93"/>
      <c r="C11" s="93">
        <v>103</v>
      </c>
      <c r="D11" s="137" t="s">
        <v>12</v>
      </c>
      <c r="E11" s="93"/>
      <c r="F11" s="93"/>
      <c r="G11" s="93"/>
      <c r="H11" s="93"/>
      <c r="I11" s="151" t="str">
        <f>IF(ISBLANK(K11),"",IF(ISNUMBER(K11),"","     Not Number"))</f>
        <v/>
      </c>
      <c r="J11" s="7"/>
      <c r="K11" s="80">
        <v>0</v>
      </c>
      <c r="L11" s="89">
        <f>VALUE(K11)+Sep!L11</f>
        <v>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</row>
    <row r="12" spans="1:22" ht="14" thickBot="1" x14ac:dyDescent="0.2">
      <c r="A12" s="108"/>
      <c r="B12" s="99"/>
      <c r="C12" s="99"/>
      <c r="D12" s="99" t="s">
        <v>13</v>
      </c>
      <c r="E12" s="99"/>
      <c r="F12" s="99"/>
      <c r="G12" s="99"/>
      <c r="H12" s="99"/>
      <c r="I12" s="12"/>
      <c r="J12" s="13" t="s">
        <v>93</v>
      </c>
      <c r="K12" s="86">
        <f>SUM(K9:K11)</f>
        <v>0</v>
      </c>
      <c r="L12" s="86">
        <f>SUM(L9:L11)</f>
        <v>1398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2" ht="14" thickBot="1" x14ac:dyDescent="0.2">
      <c r="A13" s="109"/>
      <c r="B13" s="93" t="s">
        <v>14</v>
      </c>
      <c r="C13" s="93"/>
      <c r="D13" s="93"/>
      <c r="E13" s="93"/>
      <c r="F13" s="93"/>
      <c r="G13" s="93"/>
      <c r="H13" s="93"/>
      <c r="I13" s="4"/>
      <c r="J13" s="7"/>
      <c r="K13" s="85"/>
      <c r="L13" s="105"/>
      <c r="M13" s="150"/>
      <c r="N13" s="150"/>
      <c r="O13" s="150"/>
      <c r="P13" s="150"/>
      <c r="Q13" s="150"/>
      <c r="R13" s="150"/>
      <c r="S13" s="150"/>
      <c r="T13" s="150"/>
      <c r="U13" s="150"/>
      <c r="V13" s="150"/>
    </row>
    <row r="14" spans="1:22" ht="16" thickBot="1" x14ac:dyDescent="0.25">
      <c r="A14" s="106"/>
      <c r="B14" s="93"/>
      <c r="C14" s="93">
        <v>201</v>
      </c>
      <c r="D14" s="93" t="s">
        <v>15</v>
      </c>
      <c r="E14" s="93"/>
      <c r="F14" s="93"/>
      <c r="G14" s="93"/>
      <c r="H14" s="93"/>
      <c r="I14" s="151" t="str">
        <f t="shared" ref="I14:I20" si="0">IF(ISBLANK(K14),"",IF(ISNUMBER(K14),"","     Not Number"))</f>
        <v/>
      </c>
      <c r="J14" s="7"/>
      <c r="K14" s="80">
        <v>173.39</v>
      </c>
      <c r="L14" s="89">
        <f>VALUE(K14)+Sep!L14</f>
        <v>235.39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ht="16" thickBot="1" x14ac:dyDescent="0.25">
      <c r="A15" s="106"/>
      <c r="B15" s="93"/>
      <c r="C15" s="93">
        <v>202</v>
      </c>
      <c r="D15" s="93" t="s">
        <v>16</v>
      </c>
      <c r="E15" s="93"/>
      <c r="F15" s="93"/>
      <c r="G15" s="93"/>
      <c r="H15" s="93"/>
      <c r="I15" s="151" t="str">
        <f t="shared" si="0"/>
        <v/>
      </c>
      <c r="J15" s="7"/>
      <c r="K15" s="80">
        <v>0</v>
      </c>
      <c r="L15" s="89">
        <f>VALUE(K15)+Sep!L15</f>
        <v>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1:22" ht="16" thickBot="1" x14ac:dyDescent="0.25">
      <c r="A16" s="106"/>
      <c r="B16" s="93"/>
      <c r="C16" s="93">
        <v>203</v>
      </c>
      <c r="D16" s="93" t="s">
        <v>17</v>
      </c>
      <c r="E16" s="93"/>
      <c r="F16" s="93"/>
      <c r="G16" s="93"/>
      <c r="H16" s="93"/>
      <c r="I16" s="151" t="str">
        <f t="shared" si="0"/>
        <v/>
      </c>
      <c r="J16" s="7"/>
      <c r="K16" s="80">
        <v>0</v>
      </c>
      <c r="L16" s="89">
        <f>VALUE(K16)+Sep!L16</f>
        <v>38.299999999999997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1:22" ht="16" thickBot="1" x14ac:dyDescent="0.25">
      <c r="A17" s="106"/>
      <c r="B17" s="93"/>
      <c r="C17" s="93">
        <v>204</v>
      </c>
      <c r="D17" s="93" t="s">
        <v>18</v>
      </c>
      <c r="E17" s="93"/>
      <c r="F17" s="93"/>
      <c r="G17" s="93"/>
      <c r="H17" s="93"/>
      <c r="I17" s="151" t="str">
        <f t="shared" si="0"/>
        <v/>
      </c>
      <c r="J17" s="7"/>
      <c r="K17" s="80">
        <v>16</v>
      </c>
      <c r="L17" s="89">
        <f>VALUE(K17)+Sep!L17</f>
        <v>264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1:22" ht="16" thickBot="1" x14ac:dyDescent="0.25">
      <c r="A18" s="106"/>
      <c r="B18" s="93"/>
      <c r="C18" s="93">
        <v>205</v>
      </c>
      <c r="D18" s="93" t="s">
        <v>19</v>
      </c>
      <c r="E18" s="93"/>
      <c r="F18" s="93"/>
      <c r="G18" s="93"/>
      <c r="H18" s="93"/>
      <c r="I18" s="151" t="str">
        <f t="shared" si="0"/>
        <v/>
      </c>
      <c r="J18" s="7"/>
      <c r="K18" s="80">
        <v>232.5</v>
      </c>
      <c r="L18" s="89">
        <f>VALUE(K18)+Sep!L18</f>
        <v>881.25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1:22" ht="16" thickBot="1" x14ac:dyDescent="0.25">
      <c r="A19" s="106"/>
      <c r="B19" s="93"/>
      <c r="C19" s="93">
        <v>206</v>
      </c>
      <c r="D19" s="135" t="s">
        <v>12</v>
      </c>
      <c r="E19" s="93"/>
      <c r="F19" s="93"/>
      <c r="G19" s="93"/>
      <c r="H19" s="93"/>
      <c r="I19" s="151" t="str">
        <f t="shared" si="0"/>
        <v/>
      </c>
      <c r="J19" s="7"/>
      <c r="K19" s="80">
        <v>0</v>
      </c>
      <c r="L19" s="89">
        <f>VALUE(K19)+Sep!L19</f>
        <v>24.98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  <row r="20" spans="1:22" ht="16" thickBot="1" x14ac:dyDescent="0.25">
      <c r="A20" s="106"/>
      <c r="B20" s="111"/>
      <c r="C20" s="111">
        <v>207</v>
      </c>
      <c r="D20" s="136" t="s">
        <v>12</v>
      </c>
      <c r="E20" s="111"/>
      <c r="F20" s="111"/>
      <c r="G20" s="111"/>
      <c r="H20" s="111"/>
      <c r="I20" s="151" t="str">
        <f t="shared" si="0"/>
        <v/>
      </c>
      <c r="J20" s="32"/>
      <c r="K20" s="80">
        <v>0</v>
      </c>
      <c r="L20" s="89">
        <f>VALUE(K20)+Sep!L20</f>
        <v>0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</row>
    <row r="21" spans="1:22" ht="14" thickBot="1" x14ac:dyDescent="0.2">
      <c r="A21" s="112"/>
      <c r="B21" s="113"/>
      <c r="C21" s="113"/>
      <c r="D21" s="113" t="s">
        <v>20</v>
      </c>
      <c r="E21" s="113"/>
      <c r="F21" s="113"/>
      <c r="G21" s="113"/>
      <c r="H21" s="113"/>
      <c r="I21" s="3"/>
      <c r="J21" s="35" t="s">
        <v>94</v>
      </c>
      <c r="K21" s="83">
        <f>SUM(K14:K20)</f>
        <v>421.89</v>
      </c>
      <c r="L21" s="83">
        <f>SUM(L14:L20)</f>
        <v>1443.92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</row>
    <row r="22" spans="1:22" ht="14" thickBot="1" x14ac:dyDescent="0.2">
      <c r="A22" s="108"/>
      <c r="B22" s="99"/>
      <c r="C22" s="99"/>
      <c r="D22" s="99" t="s">
        <v>21</v>
      </c>
      <c r="E22" s="99"/>
      <c r="F22" s="99"/>
      <c r="G22" s="99"/>
      <c r="H22" s="99" t="s">
        <v>22</v>
      </c>
      <c r="I22" s="11" t="s">
        <v>23</v>
      </c>
      <c r="J22" s="13" t="s">
        <v>95</v>
      </c>
      <c r="K22" s="83">
        <f>K12-K21</f>
        <v>-421.89</v>
      </c>
      <c r="L22" s="83">
        <f>L12-L21</f>
        <v>-45.920000000000073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pans="1:22" ht="6" customHeight="1" thickBot="1" x14ac:dyDescent="0.2">
      <c r="A23" s="114"/>
      <c r="B23" s="114"/>
      <c r="C23" s="114"/>
      <c r="D23" s="114"/>
      <c r="E23" s="114"/>
      <c r="F23" s="114"/>
      <c r="G23" s="114"/>
      <c r="H23" s="114"/>
      <c r="I23" s="36"/>
      <c r="J23" s="37"/>
      <c r="K23" s="87"/>
      <c r="L23" s="87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2" x14ac:dyDescent="0.15">
      <c r="A24" s="103" t="s">
        <v>24</v>
      </c>
      <c r="B24" s="93"/>
      <c r="C24" s="115"/>
      <c r="D24" s="93"/>
      <c r="E24" s="93"/>
      <c r="F24" s="93"/>
      <c r="G24" s="93"/>
      <c r="H24" s="93"/>
      <c r="I24" s="4"/>
      <c r="J24" s="7"/>
      <c r="K24" s="85"/>
      <c r="L24" s="105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2" ht="14" thickBot="1" x14ac:dyDescent="0.2">
      <c r="A25" s="106"/>
      <c r="B25" s="93" t="s">
        <v>25</v>
      </c>
      <c r="C25" s="93"/>
      <c r="D25" s="93"/>
      <c r="E25" s="93"/>
      <c r="F25" s="93"/>
      <c r="G25" s="93"/>
      <c r="H25" s="93"/>
      <c r="I25" s="4"/>
      <c r="J25" s="7"/>
      <c r="K25" s="88"/>
      <c r="L25" s="1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2" ht="16" thickBot="1" x14ac:dyDescent="0.25">
      <c r="A26" s="106"/>
      <c r="B26" s="93"/>
      <c r="C26" s="93">
        <v>301</v>
      </c>
      <c r="D26" s="93" t="s">
        <v>26</v>
      </c>
      <c r="E26" s="93"/>
      <c r="F26" s="93"/>
      <c r="G26" s="93"/>
      <c r="H26" s="93"/>
      <c r="I26" s="151" t="str">
        <f t="shared" ref="I26:I33" si="1">IF(ISBLANK(K26),"",IF(ISNUMBER(K26),"","     Not Number"))</f>
        <v/>
      </c>
      <c r="J26" s="7"/>
      <c r="K26" s="80">
        <v>1184</v>
      </c>
      <c r="L26" s="89">
        <f>VALUE(K26)+Sep!L26</f>
        <v>11339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</row>
    <row r="27" spans="1:22" ht="16" thickBot="1" x14ac:dyDescent="0.25">
      <c r="A27" s="106"/>
      <c r="B27" s="93"/>
      <c r="C27" s="93">
        <v>302</v>
      </c>
      <c r="D27" s="93" t="s">
        <v>27</v>
      </c>
      <c r="E27" s="93"/>
      <c r="F27" s="93"/>
      <c r="G27" s="93"/>
      <c r="H27" s="93"/>
      <c r="I27" s="151" t="str">
        <f t="shared" si="1"/>
        <v/>
      </c>
      <c r="J27" s="7"/>
      <c r="K27" s="80">
        <v>4719</v>
      </c>
      <c r="L27" s="89">
        <f>VALUE(K27)+Sep!L27</f>
        <v>11044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</row>
    <row r="28" spans="1:22" ht="16" thickBot="1" x14ac:dyDescent="0.25">
      <c r="A28" s="106"/>
      <c r="B28" s="93"/>
      <c r="C28" s="93">
        <v>303</v>
      </c>
      <c r="D28" s="93" t="s">
        <v>28</v>
      </c>
      <c r="E28" s="93"/>
      <c r="F28" s="93"/>
      <c r="G28" s="93"/>
      <c r="H28" s="93"/>
      <c r="I28" s="151" t="str">
        <f t="shared" si="1"/>
        <v/>
      </c>
      <c r="J28" s="7"/>
      <c r="K28" s="80">
        <v>0</v>
      </c>
      <c r="L28" s="89">
        <f>VALUE(K28)+Sep!L28</f>
        <v>0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/>
    </row>
    <row r="29" spans="1:22" ht="16" thickBot="1" x14ac:dyDescent="0.25">
      <c r="A29" s="106"/>
      <c r="B29" s="93"/>
      <c r="C29" s="93">
        <v>304</v>
      </c>
      <c r="D29" s="93" t="s">
        <v>29</v>
      </c>
      <c r="E29" s="93"/>
      <c r="F29" s="93"/>
      <c r="G29" s="93"/>
      <c r="H29" s="93"/>
      <c r="I29" s="151" t="str">
        <f t="shared" si="1"/>
        <v/>
      </c>
      <c r="J29" s="7"/>
      <c r="K29" s="80">
        <v>0</v>
      </c>
      <c r="L29" s="89">
        <f>VALUE(K29)+Sep!L29</f>
        <v>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</row>
    <row r="30" spans="1:22" ht="16" thickBot="1" x14ac:dyDescent="0.25">
      <c r="A30" s="106"/>
      <c r="B30" s="93"/>
      <c r="C30" s="93">
        <v>305</v>
      </c>
      <c r="D30" s="93" t="s">
        <v>30</v>
      </c>
      <c r="E30" s="93"/>
      <c r="F30" s="93"/>
      <c r="G30" s="93"/>
      <c r="H30" s="93"/>
      <c r="I30" s="151" t="str">
        <f t="shared" si="1"/>
        <v/>
      </c>
      <c r="J30" s="7"/>
      <c r="K30" s="80">
        <v>0</v>
      </c>
      <c r="L30" s="89">
        <f>VALUE(K30)+Sep!L30</f>
        <v>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ht="16" thickBot="1" x14ac:dyDescent="0.25">
      <c r="A31" s="106"/>
      <c r="B31" s="93"/>
      <c r="C31" s="110">
        <v>306</v>
      </c>
      <c r="D31" s="110" t="s">
        <v>31</v>
      </c>
      <c r="E31" s="110"/>
      <c r="F31" s="93"/>
      <c r="G31" s="93"/>
      <c r="H31" s="93"/>
      <c r="I31" s="151" t="str">
        <f t="shared" si="1"/>
        <v/>
      </c>
      <c r="J31" s="7"/>
      <c r="K31" s="80">
        <v>4</v>
      </c>
      <c r="L31" s="89">
        <f>VALUE(K31)+Sep!L31</f>
        <v>160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</row>
    <row r="32" spans="1:22" ht="16" thickBot="1" x14ac:dyDescent="0.25">
      <c r="A32" s="106"/>
      <c r="B32" s="93"/>
      <c r="C32" s="93">
        <v>307</v>
      </c>
      <c r="D32" s="135" t="s">
        <v>12</v>
      </c>
      <c r="E32" s="93"/>
      <c r="F32" s="93"/>
      <c r="G32" s="93"/>
      <c r="H32" s="93"/>
      <c r="I32" s="151" t="str">
        <f t="shared" si="1"/>
        <v/>
      </c>
      <c r="J32" s="7"/>
      <c r="K32" s="80">
        <v>0</v>
      </c>
      <c r="L32" s="89">
        <f>VALUE(K32)+Sep!L32</f>
        <v>0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6" thickBot="1" x14ac:dyDescent="0.25">
      <c r="A33" s="106"/>
      <c r="B33" s="93"/>
      <c r="C33" s="93">
        <v>308</v>
      </c>
      <c r="D33" s="135" t="s">
        <v>12</v>
      </c>
      <c r="E33" s="93"/>
      <c r="F33" s="93"/>
      <c r="G33" s="93"/>
      <c r="H33" s="93"/>
      <c r="I33" s="151" t="str">
        <f t="shared" si="1"/>
        <v/>
      </c>
      <c r="J33" s="42"/>
      <c r="K33" s="80">
        <v>0</v>
      </c>
      <c r="L33" s="89">
        <f>VALUE(K33)+Sep!L33</f>
        <v>0</v>
      </c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ht="14" thickBot="1" x14ac:dyDescent="0.2">
      <c r="A34" s="112"/>
      <c r="B34" s="113"/>
      <c r="C34" s="113"/>
      <c r="D34" s="113" t="s">
        <v>32</v>
      </c>
      <c r="E34" s="113"/>
      <c r="F34" s="113"/>
      <c r="G34" s="113"/>
      <c r="H34" s="113"/>
      <c r="I34" s="3"/>
      <c r="J34" s="35" t="s">
        <v>96</v>
      </c>
      <c r="K34" s="83">
        <f>SUM(K26:K33)</f>
        <v>5907</v>
      </c>
      <c r="L34" s="83">
        <f>SUM(L26:L33)</f>
        <v>22543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14" thickBot="1" x14ac:dyDescent="0.2">
      <c r="A35" s="106"/>
      <c r="B35" s="93" t="s">
        <v>14</v>
      </c>
      <c r="C35" s="93"/>
      <c r="D35" s="93"/>
      <c r="E35" s="93"/>
      <c r="F35" s="93"/>
      <c r="G35" s="93"/>
      <c r="H35" s="93"/>
      <c r="I35" s="4"/>
      <c r="J35" s="7"/>
      <c r="K35" s="87"/>
      <c r="L35" s="116"/>
      <c r="M35" s="150"/>
      <c r="N35" s="150"/>
      <c r="O35" s="150"/>
      <c r="P35" s="150"/>
      <c r="Q35" s="150"/>
      <c r="R35" s="150"/>
      <c r="S35" s="150"/>
      <c r="T35" s="150"/>
      <c r="U35" s="150"/>
      <c r="V35" s="150"/>
    </row>
    <row r="36" spans="1:22" ht="16" thickBot="1" x14ac:dyDescent="0.25">
      <c r="A36" s="106"/>
      <c r="B36" s="93"/>
      <c r="C36" s="93">
        <v>401</v>
      </c>
      <c r="D36" s="93" t="s">
        <v>26</v>
      </c>
      <c r="E36" s="93"/>
      <c r="F36" s="93"/>
      <c r="G36" s="93"/>
      <c r="H36" s="93"/>
      <c r="I36" s="151" t="str">
        <f t="shared" ref="I36:I42" si="2">IF(ISBLANK(K36),"",IF(ISNUMBER(K36),"","     Not Number"))</f>
        <v/>
      </c>
      <c r="J36" s="7"/>
      <c r="K36" s="80">
        <v>1011.82</v>
      </c>
      <c r="L36" s="89">
        <f>VALUE(K36)+Sep!L36</f>
        <v>14096.18</v>
      </c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6" thickBot="1" x14ac:dyDescent="0.25">
      <c r="A37" s="106"/>
      <c r="B37" s="93"/>
      <c r="C37" s="93">
        <v>402</v>
      </c>
      <c r="D37" s="93" t="s">
        <v>27</v>
      </c>
      <c r="E37" s="93"/>
      <c r="F37" s="93"/>
      <c r="G37" s="93"/>
      <c r="H37" s="93"/>
      <c r="I37" s="151" t="str">
        <f t="shared" si="2"/>
        <v/>
      </c>
      <c r="J37" s="7"/>
      <c r="K37" s="80">
        <v>100</v>
      </c>
      <c r="L37" s="89">
        <f>VALUE(K37)+Sep!L37</f>
        <v>3875.7300000000005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ht="16" thickBot="1" x14ac:dyDescent="0.25">
      <c r="A38" s="106"/>
      <c r="B38" s="93"/>
      <c r="C38" s="110">
        <v>403</v>
      </c>
      <c r="D38" s="110" t="s">
        <v>28</v>
      </c>
      <c r="E38" s="110"/>
      <c r="F38" s="93"/>
      <c r="G38" s="93"/>
      <c r="H38" s="93"/>
      <c r="I38" s="151" t="str">
        <f t="shared" si="2"/>
        <v/>
      </c>
      <c r="J38" s="7"/>
      <c r="K38" s="80">
        <v>0</v>
      </c>
      <c r="L38" s="89">
        <f>VALUE(K38)+Sep!L38</f>
        <v>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6" thickBot="1" x14ac:dyDescent="0.25">
      <c r="A39" s="106"/>
      <c r="B39" s="93"/>
      <c r="C39" s="110">
        <v>404</v>
      </c>
      <c r="D39" s="110" t="s">
        <v>33</v>
      </c>
      <c r="E39" s="110"/>
      <c r="F39" s="93"/>
      <c r="G39" s="93"/>
      <c r="H39" s="93"/>
      <c r="I39" s="151" t="str">
        <f t="shared" si="2"/>
        <v/>
      </c>
      <c r="J39" s="7"/>
      <c r="K39" s="80">
        <v>0</v>
      </c>
      <c r="L39" s="89">
        <f>VALUE(K39)+Sep!L39</f>
        <v>0</v>
      </c>
      <c r="M39" s="150"/>
      <c r="N39" s="150"/>
      <c r="O39" s="150"/>
      <c r="P39" s="150"/>
      <c r="Q39" s="150"/>
      <c r="R39" s="150"/>
      <c r="S39" s="150"/>
      <c r="T39" s="150"/>
      <c r="U39" s="150"/>
      <c r="V39" s="150"/>
    </row>
    <row r="40" spans="1:22" ht="16" thickBot="1" x14ac:dyDescent="0.25">
      <c r="A40" s="106"/>
      <c r="B40" s="93"/>
      <c r="C40" s="110">
        <v>405</v>
      </c>
      <c r="D40" s="110" t="s">
        <v>30</v>
      </c>
      <c r="E40" s="110"/>
      <c r="F40" s="93"/>
      <c r="G40" s="93"/>
      <c r="H40" s="93"/>
      <c r="I40" s="151" t="str">
        <f t="shared" si="2"/>
        <v/>
      </c>
      <c r="J40" s="7"/>
      <c r="K40" s="80">
        <v>0</v>
      </c>
      <c r="L40" s="89">
        <f>VALUE(K40)+Sep!L40</f>
        <v>0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</row>
    <row r="41" spans="1:22" ht="16" thickBot="1" x14ac:dyDescent="0.25">
      <c r="A41" s="106"/>
      <c r="B41" s="93"/>
      <c r="C41" s="93">
        <v>406</v>
      </c>
      <c r="D41" s="93" t="s">
        <v>34</v>
      </c>
      <c r="E41" s="93"/>
      <c r="F41" s="93"/>
      <c r="G41" s="93"/>
      <c r="H41" s="93"/>
      <c r="I41" s="151" t="str">
        <f t="shared" si="2"/>
        <v/>
      </c>
      <c r="J41" s="7"/>
      <c r="K41" s="80">
        <v>0</v>
      </c>
      <c r="L41" s="89">
        <f>VALUE(K41)+Sep!L41</f>
        <v>250.75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</row>
    <row r="42" spans="1:22" ht="16" thickBot="1" x14ac:dyDescent="0.25">
      <c r="A42" s="106"/>
      <c r="B42" s="93"/>
      <c r="C42" s="93">
        <v>407</v>
      </c>
      <c r="D42" s="135" t="s">
        <v>12</v>
      </c>
      <c r="E42" s="93"/>
      <c r="F42" s="93"/>
      <c r="G42" s="93"/>
      <c r="H42" s="93"/>
      <c r="I42" s="151" t="str">
        <f t="shared" si="2"/>
        <v/>
      </c>
      <c r="J42" s="42"/>
      <c r="K42" s="80">
        <v>36.130000000000003</v>
      </c>
      <c r="L42" s="89">
        <f>VALUE(K42)+Sep!L42</f>
        <v>72.13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</row>
    <row r="43" spans="1:22" ht="14" thickBot="1" x14ac:dyDescent="0.2">
      <c r="A43" s="112"/>
      <c r="B43" s="113"/>
      <c r="C43" s="113"/>
      <c r="D43" s="113" t="s">
        <v>35</v>
      </c>
      <c r="E43" s="113"/>
      <c r="F43" s="113"/>
      <c r="G43" s="113"/>
      <c r="H43" s="113"/>
      <c r="I43" s="3"/>
      <c r="J43" s="35" t="s">
        <v>97</v>
      </c>
      <c r="K43" s="83">
        <f>SUM(K36:K42)</f>
        <v>1147.9500000000003</v>
      </c>
      <c r="L43" s="83">
        <f>SUM(L36:L42)</f>
        <v>18294.79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</row>
    <row r="44" spans="1:22" ht="14" thickBot="1" x14ac:dyDescent="0.2">
      <c r="A44" s="108"/>
      <c r="B44" s="99"/>
      <c r="C44" s="99"/>
      <c r="D44" s="99" t="s">
        <v>36</v>
      </c>
      <c r="E44" s="99"/>
      <c r="F44" s="99"/>
      <c r="G44" s="99"/>
      <c r="H44" s="99"/>
      <c r="I44" s="11"/>
      <c r="J44" s="13" t="s">
        <v>98</v>
      </c>
      <c r="K44" s="83">
        <f>K34-K43</f>
        <v>4759.0499999999993</v>
      </c>
      <c r="L44" s="83">
        <f>L34-L43</f>
        <v>4248.2099999999991</v>
      </c>
      <c r="M44" s="150"/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ht="6" customHeight="1" thickBot="1" x14ac:dyDescent="0.2">
      <c r="A45" s="101"/>
      <c r="B45" s="114"/>
      <c r="C45" s="114"/>
      <c r="D45" s="114"/>
      <c r="E45" s="114"/>
      <c r="F45" s="114"/>
      <c r="G45" s="114"/>
      <c r="H45" s="114"/>
      <c r="I45" s="36"/>
      <c r="J45" s="37"/>
      <c r="K45" s="87"/>
      <c r="L45" s="87"/>
      <c r="M45" s="150"/>
      <c r="N45" s="150"/>
      <c r="O45" s="150"/>
      <c r="P45" s="150"/>
      <c r="Q45" s="150"/>
      <c r="R45" s="150"/>
      <c r="S45" s="150"/>
      <c r="T45" s="150"/>
      <c r="U45" s="150"/>
      <c r="V45" s="150"/>
    </row>
    <row r="46" spans="1:22" ht="14" thickBot="1" x14ac:dyDescent="0.2">
      <c r="A46" s="117" t="s">
        <v>37</v>
      </c>
      <c r="B46" s="114"/>
      <c r="C46" s="114"/>
      <c r="D46" s="118"/>
      <c r="E46" s="118"/>
      <c r="F46" s="114"/>
      <c r="G46" s="114"/>
      <c r="H46" s="114"/>
      <c r="I46" s="167"/>
      <c r="J46" s="173" t="s">
        <v>104</v>
      </c>
      <c r="K46" s="89">
        <f>+K5+K22+K44</f>
        <v>8379.39</v>
      </c>
      <c r="L46" s="89">
        <f>+L5+L22+L44</f>
        <v>8379.39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</row>
    <row r="47" spans="1:22" ht="6" customHeight="1" thickBot="1" x14ac:dyDescent="0.2">
      <c r="A47" s="119"/>
      <c r="B47" s="93"/>
      <c r="C47" s="93"/>
      <c r="D47" s="120"/>
      <c r="E47" s="120"/>
      <c r="F47" s="93"/>
      <c r="G47" s="93"/>
      <c r="H47" s="93"/>
      <c r="I47" s="121"/>
      <c r="J47" s="122"/>
      <c r="K47" s="123"/>
      <c r="L47" s="124"/>
      <c r="M47" s="150"/>
      <c r="N47" s="150"/>
      <c r="O47" s="150"/>
      <c r="P47" s="150"/>
      <c r="Q47" s="150"/>
      <c r="R47" s="150"/>
      <c r="S47" s="150"/>
      <c r="T47" s="150"/>
      <c r="U47" s="150"/>
      <c r="V47" s="150"/>
    </row>
    <row r="48" spans="1:22" ht="13.25" customHeight="1" x14ac:dyDescent="0.15">
      <c r="A48" s="203" t="s">
        <v>38</v>
      </c>
      <c r="B48" s="204"/>
      <c r="C48" s="204"/>
      <c r="D48" s="205"/>
      <c r="E48" s="104"/>
      <c r="F48" s="206" t="s">
        <v>39</v>
      </c>
      <c r="G48" s="207"/>
      <c r="H48" s="104"/>
      <c r="I48" s="208"/>
      <c r="J48" s="208"/>
      <c r="K48" s="208"/>
      <c r="L48" s="209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1:22" ht="13.25" customHeight="1" x14ac:dyDescent="0.15">
      <c r="A49" s="172" t="s">
        <v>40</v>
      </c>
      <c r="B49" s="158"/>
      <c r="C49" s="160"/>
      <c r="D49" s="162">
        <f>D52-D50-D51</f>
        <v>8004.3899999999994</v>
      </c>
      <c r="E49" s="51"/>
      <c r="F49" s="53" t="s">
        <v>41</v>
      </c>
      <c r="G49" s="81">
        <v>156</v>
      </c>
      <c r="H49" s="54"/>
      <c r="I49" s="51"/>
      <c r="J49" s="76"/>
      <c r="K49" s="79"/>
      <c r="L49" s="78"/>
      <c r="M49" s="150"/>
      <c r="N49" s="150"/>
      <c r="O49" s="150"/>
      <c r="P49" s="150"/>
      <c r="Q49" s="150"/>
      <c r="R49" s="150"/>
      <c r="S49" s="150"/>
      <c r="T49" s="150"/>
      <c r="U49" s="150"/>
      <c r="V49" s="150"/>
    </row>
    <row r="50" spans="1:22" ht="13.25" customHeight="1" x14ac:dyDescent="0.15">
      <c r="A50" s="25" t="s">
        <v>42</v>
      </c>
      <c r="B50" s="4"/>
      <c r="C50" s="161"/>
      <c r="D50" s="157">
        <f>Sep!D50</f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M50" s="150"/>
      <c r="N50" s="150"/>
      <c r="O50" s="150"/>
      <c r="P50" s="150"/>
      <c r="Q50" s="150"/>
      <c r="R50" s="150"/>
      <c r="S50" s="150"/>
      <c r="T50" s="150"/>
      <c r="U50" s="150"/>
      <c r="V50" s="150"/>
    </row>
    <row r="51" spans="1:22" ht="13.25" customHeight="1" x14ac:dyDescent="0.2">
      <c r="A51" s="56" t="s">
        <v>12</v>
      </c>
      <c r="B51" s="2"/>
      <c r="C51" s="57"/>
      <c r="D51" s="157">
        <f>Sep!D51</f>
        <v>375</v>
      </c>
      <c r="E51" s="51"/>
      <c r="F51" s="4"/>
      <c r="H51" s="170"/>
      <c r="I51" s="170"/>
      <c r="J51" s="76"/>
      <c r="K51" s="156"/>
      <c r="L51" s="78"/>
      <c r="M51" s="150"/>
      <c r="N51" s="150"/>
      <c r="O51" s="150"/>
      <c r="P51" s="150"/>
      <c r="Q51" s="150"/>
      <c r="R51" s="150"/>
      <c r="S51" s="150"/>
      <c r="T51" s="150"/>
      <c r="U51" s="150"/>
      <c r="V51" s="150"/>
    </row>
    <row r="52" spans="1:22" ht="16.5" customHeight="1" thickBot="1" x14ac:dyDescent="0.3">
      <c r="A52" s="58" t="s">
        <v>43</v>
      </c>
      <c r="B52" s="34"/>
      <c r="C52" s="59"/>
      <c r="D52" s="159">
        <f>K46</f>
        <v>8379.39</v>
      </c>
      <c r="E52" s="51"/>
      <c r="F52" s="54"/>
      <c r="G52" s="185">
        <f>Setup!C44</f>
        <v>43049</v>
      </c>
      <c r="H52" s="186"/>
      <c r="I52" s="186"/>
      <c r="J52" s="62"/>
      <c r="K52" s="176" t="str">
        <f>Sep!K52</f>
        <v>Patrick Graham</v>
      </c>
      <c r="L52" s="155"/>
      <c r="M52" s="150"/>
      <c r="N52" s="150"/>
      <c r="O52" s="150"/>
      <c r="P52" s="150"/>
      <c r="Q52" s="150"/>
      <c r="R52" s="150"/>
      <c r="S52" s="150"/>
      <c r="T52" s="150"/>
      <c r="U52" s="150"/>
      <c r="V52" s="150"/>
    </row>
    <row r="53" spans="1:22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M53" s="150"/>
      <c r="N53" s="150"/>
      <c r="O53" s="150"/>
      <c r="P53" s="150"/>
      <c r="Q53" s="150"/>
      <c r="R53" s="150"/>
      <c r="S53" s="150"/>
      <c r="T53" s="150"/>
      <c r="U53" s="150"/>
      <c r="V53" s="150"/>
    </row>
    <row r="54" spans="1:22" ht="6.75" customHeight="1" x14ac:dyDescent="0.15">
      <c r="A54" s="126"/>
      <c r="B54" s="93"/>
      <c r="C54" s="93"/>
      <c r="D54" s="123"/>
      <c r="E54" s="123"/>
      <c r="F54" s="125"/>
      <c r="G54" s="180"/>
      <c r="H54" s="180"/>
      <c r="I54" s="180"/>
      <c r="J54" s="127"/>
      <c r="K54" s="199"/>
      <c r="L54" s="200"/>
      <c r="M54" s="150"/>
      <c r="N54" s="150"/>
      <c r="O54" s="150"/>
      <c r="P54" s="150"/>
      <c r="Q54" s="150"/>
      <c r="R54" s="150"/>
      <c r="S54" s="150"/>
      <c r="T54" s="150"/>
      <c r="U54" s="150"/>
      <c r="V54" s="150"/>
    </row>
    <row r="55" spans="1:22" ht="9.75" customHeight="1" x14ac:dyDescent="0.15">
      <c r="A55" s="128" t="s">
        <v>45</v>
      </c>
      <c r="B55" s="93"/>
      <c r="C55" s="93"/>
      <c r="D55" s="93"/>
      <c r="E55" s="93"/>
      <c r="F55" s="93"/>
      <c r="G55" s="93"/>
      <c r="H55" s="93"/>
      <c r="I55" s="93"/>
      <c r="J55" s="91"/>
      <c r="K55" s="123"/>
      <c r="L55" s="116"/>
      <c r="M55" s="150"/>
      <c r="N55" s="150"/>
      <c r="O55" s="150"/>
      <c r="P55" s="150"/>
      <c r="Q55" s="150"/>
      <c r="R55" s="150"/>
      <c r="S55" s="150"/>
      <c r="T55" s="150"/>
      <c r="U55" s="150"/>
      <c r="V55" s="150"/>
    </row>
    <row r="56" spans="1:22" ht="14" customHeight="1" thickBot="1" x14ac:dyDescent="0.2">
      <c r="A56" s="129" t="str">
        <f>Jan!A56</f>
        <v>FORM 28, Rev 01/13/17 effective 1/1/2017</v>
      </c>
      <c r="B56" s="130"/>
      <c r="C56" s="130"/>
      <c r="D56" s="130"/>
      <c r="E56" s="131"/>
      <c r="F56" s="131"/>
      <c r="G56" s="131"/>
      <c r="H56" s="131"/>
      <c r="I56" s="131"/>
      <c r="J56" s="132"/>
      <c r="K56" s="133"/>
      <c r="L56" s="134"/>
      <c r="M56" s="150"/>
      <c r="N56" s="150"/>
      <c r="O56" s="150"/>
      <c r="P56" s="150"/>
      <c r="Q56" s="150"/>
      <c r="R56" s="150"/>
      <c r="S56" s="150"/>
      <c r="T56" s="150"/>
      <c r="U56" s="150"/>
      <c r="V56" s="150"/>
    </row>
    <row r="57" spans="1:22" x14ac:dyDescent="0.15">
      <c r="M57" s="150"/>
      <c r="N57" s="150"/>
      <c r="O57" s="150"/>
      <c r="P57" s="150"/>
      <c r="Q57" s="150"/>
      <c r="R57" s="150"/>
      <c r="S57" s="150"/>
      <c r="T57" s="150"/>
      <c r="U57" s="150"/>
      <c r="V57" s="150"/>
    </row>
    <row r="58" spans="1:22" x14ac:dyDescent="0.15">
      <c r="M58" s="150"/>
      <c r="N58" s="150"/>
      <c r="O58" s="150"/>
      <c r="P58" s="150"/>
      <c r="Q58" s="150"/>
      <c r="R58" s="150"/>
      <c r="S58" s="150"/>
      <c r="T58" s="150"/>
      <c r="U58" s="150"/>
      <c r="V58" s="150"/>
    </row>
    <row r="59" spans="1:22" x14ac:dyDescent="0.15"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x14ac:dyDescent="0.15">
      <c r="M60" s="150"/>
      <c r="N60" s="150"/>
      <c r="O60" s="150"/>
      <c r="P60" s="150"/>
      <c r="Q60" s="150"/>
      <c r="R60" s="150"/>
      <c r="S60" s="150"/>
      <c r="T60" s="150"/>
      <c r="U60" s="150"/>
      <c r="V60" s="150"/>
    </row>
    <row r="61" spans="1:22" x14ac:dyDescent="0.15">
      <c r="B61" s="72"/>
      <c r="M61" s="150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1:22" x14ac:dyDescent="0.15"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2" x14ac:dyDescent="0.15"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</sheetData>
  <sheetProtection password="DCCF" sheet="1"/>
  <mergeCells count="12">
    <mergeCell ref="G54:I54"/>
    <mergeCell ref="K54:L54"/>
    <mergeCell ref="F50:G50"/>
    <mergeCell ref="G53:I53"/>
    <mergeCell ref="K53:L53"/>
    <mergeCell ref="G52:I52"/>
    <mergeCell ref="A1:K1"/>
    <mergeCell ref="A2:C2"/>
    <mergeCell ref="A3:C3"/>
    <mergeCell ref="A48:D48"/>
    <mergeCell ref="F48:G48"/>
    <mergeCell ref="I48:L48"/>
  </mergeCells>
  <pageMargins left="1" right="0.5" top="0.25" bottom="0.5" header="0.5" footer="0.5"/>
  <pageSetup scale="9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72"/>
  <sheetViews>
    <sheetView topLeftCell="A10" zoomScale="125" zoomScaleNormal="125" workbookViewId="0">
      <selection activeCell="G52" sqref="G52:I52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2" s="4" customFormat="1" ht="25.5" customHeight="1" x14ac:dyDescent="0.3">
      <c r="A1" s="210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139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</row>
    <row r="2" spans="1:22" x14ac:dyDescent="0.15">
      <c r="A2" s="201" t="s">
        <v>0</v>
      </c>
      <c r="B2" s="202"/>
      <c r="C2" s="202"/>
      <c r="D2" s="140">
        <f>Setup!E10</f>
        <v>170</v>
      </c>
      <c r="E2" s="93"/>
      <c r="F2" s="91" t="s">
        <v>1</v>
      </c>
      <c r="G2" s="140">
        <f>Setup!E11</f>
        <v>1</v>
      </c>
      <c r="H2" s="93"/>
      <c r="I2" s="91" t="s">
        <v>2</v>
      </c>
      <c r="J2" s="140">
        <f>Setup!E12</f>
        <v>2</v>
      </c>
      <c r="K2" s="93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x14ac:dyDescent="0.15">
      <c r="A3" s="201" t="s">
        <v>3</v>
      </c>
      <c r="B3" s="202"/>
      <c r="C3" s="202"/>
      <c r="D3" s="141" t="s">
        <v>71</v>
      </c>
      <c r="E3" s="93"/>
      <c r="F3" s="91" t="s">
        <v>4</v>
      </c>
      <c r="G3" s="94">
        <f>Setup!E13</f>
        <v>2017</v>
      </c>
      <c r="H3" s="93"/>
      <c r="I3" s="93"/>
      <c r="J3" s="91"/>
      <c r="K3" s="93"/>
      <c r="L3" s="95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4" thickBot="1" x14ac:dyDescent="0.2">
      <c r="A4" s="90"/>
      <c r="B4" s="91"/>
      <c r="C4" s="91"/>
      <c r="D4" s="93"/>
      <c r="E4" s="93"/>
      <c r="F4" s="91"/>
      <c r="G4" s="93"/>
      <c r="H4" s="93"/>
      <c r="I4" s="93"/>
      <c r="J4" s="91"/>
      <c r="K4" s="96" t="s">
        <v>3</v>
      </c>
      <c r="L4" s="97" t="s">
        <v>5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ht="14" thickBot="1" x14ac:dyDescent="0.2">
      <c r="A5" s="98" t="s">
        <v>6</v>
      </c>
      <c r="B5" s="99"/>
      <c r="C5" s="99"/>
      <c r="D5" s="99"/>
      <c r="E5" s="99"/>
      <c r="F5" s="99"/>
      <c r="G5" s="99"/>
      <c r="H5" s="99"/>
      <c r="I5" s="12"/>
      <c r="J5" s="13" t="s">
        <v>92</v>
      </c>
      <c r="K5" s="83">
        <f>Oct!K46</f>
        <v>8379.39</v>
      </c>
      <c r="L5" s="100">
        <f>Setup!E14</f>
        <v>4177.1000000000004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6" customHeight="1" thickBot="1" x14ac:dyDescent="0.2">
      <c r="A6" s="101"/>
      <c r="B6" s="93"/>
      <c r="C6" s="93"/>
      <c r="D6" s="93"/>
      <c r="E6" s="93"/>
      <c r="F6" s="93"/>
      <c r="G6" s="93"/>
      <c r="H6" s="93"/>
      <c r="I6" s="17"/>
      <c r="J6" s="7"/>
      <c r="K6" s="84"/>
      <c r="L6" s="102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1:22" x14ac:dyDescent="0.15">
      <c r="A7" s="103" t="s">
        <v>7</v>
      </c>
      <c r="B7" s="104"/>
      <c r="C7" s="104"/>
      <c r="D7" s="104"/>
      <c r="E7" s="104"/>
      <c r="F7" s="104"/>
      <c r="G7" s="104"/>
      <c r="H7" s="104"/>
      <c r="I7" s="21"/>
      <c r="J7" s="22"/>
      <c r="K7" s="85"/>
      <c r="L7" s="105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:22" ht="14" thickBot="1" x14ac:dyDescent="0.2">
      <c r="A8" s="106" t="s">
        <v>8</v>
      </c>
      <c r="B8" s="93"/>
      <c r="C8" s="93"/>
      <c r="D8" s="93"/>
      <c r="E8" s="93"/>
      <c r="F8" s="93"/>
      <c r="G8" s="93"/>
      <c r="H8" s="93"/>
      <c r="I8" s="4"/>
      <c r="J8" s="7"/>
      <c r="K8" s="84"/>
      <c r="L8" s="107"/>
      <c r="M8" s="150"/>
      <c r="N8" s="150"/>
      <c r="O8" s="150"/>
      <c r="P8" s="150"/>
      <c r="Q8" s="150"/>
      <c r="R8" s="150"/>
      <c r="S8" s="150"/>
      <c r="T8" s="150"/>
      <c r="U8" s="150"/>
      <c r="V8" s="150"/>
    </row>
    <row r="9" spans="1:22" ht="16" thickBot="1" x14ac:dyDescent="0.25">
      <c r="A9" s="106"/>
      <c r="B9" s="93"/>
      <c r="C9" s="93">
        <v>101</v>
      </c>
      <c r="D9" s="93" t="s">
        <v>9</v>
      </c>
      <c r="E9" s="93"/>
      <c r="F9" s="93"/>
      <c r="G9" s="93"/>
      <c r="H9" s="93"/>
      <c r="I9" s="151" t="str">
        <f>IF(ISBLANK(K9),"",IF(ISNUMBER(K9),"","     Not Number"))</f>
        <v/>
      </c>
      <c r="J9" s="7"/>
      <c r="K9" s="80">
        <v>0</v>
      </c>
      <c r="L9" s="89">
        <f>VALUE(K9)+Oct!L9</f>
        <v>1398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16" thickBot="1" x14ac:dyDescent="0.25">
      <c r="A10" s="106" t="s">
        <v>10</v>
      </c>
      <c r="B10" s="93"/>
      <c r="C10" s="93">
        <v>102</v>
      </c>
      <c r="D10" s="93" t="s">
        <v>11</v>
      </c>
      <c r="E10" s="93"/>
      <c r="F10" s="93"/>
      <c r="G10" s="93"/>
      <c r="H10" s="93"/>
      <c r="I10" s="151" t="str">
        <f>IF(ISBLANK(K10),"",IF(ISNUMBER(K10),"","     Not Number"))</f>
        <v/>
      </c>
      <c r="J10" s="7"/>
      <c r="K10" s="80">
        <v>0</v>
      </c>
      <c r="L10" s="89">
        <f>VALUE(K10)+Oct!L10</f>
        <v>0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</row>
    <row r="11" spans="1:22" ht="16" thickBot="1" x14ac:dyDescent="0.25">
      <c r="A11" s="106"/>
      <c r="B11" s="93"/>
      <c r="C11" s="93">
        <v>103</v>
      </c>
      <c r="D11" s="137" t="s">
        <v>12</v>
      </c>
      <c r="E11" s="93"/>
      <c r="F11" s="93"/>
      <c r="G11" s="93"/>
      <c r="H11" s="93"/>
      <c r="I11" s="151" t="str">
        <f>IF(ISBLANK(K11),"",IF(ISNUMBER(K11),"","     Not Number"))</f>
        <v/>
      </c>
      <c r="J11" s="7"/>
      <c r="K11" s="80">
        <v>0</v>
      </c>
      <c r="L11" s="89">
        <f>VALUE(K11)+Oct!L11</f>
        <v>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</row>
    <row r="12" spans="1:22" ht="14" thickBot="1" x14ac:dyDescent="0.2">
      <c r="A12" s="108"/>
      <c r="B12" s="99"/>
      <c r="C12" s="99"/>
      <c r="D12" s="99" t="s">
        <v>13</v>
      </c>
      <c r="E12" s="99"/>
      <c r="F12" s="99"/>
      <c r="G12" s="99"/>
      <c r="H12" s="99"/>
      <c r="I12" s="12"/>
      <c r="J12" s="13" t="s">
        <v>93</v>
      </c>
      <c r="K12" s="86">
        <f>SUM(K9:K11)</f>
        <v>0</v>
      </c>
      <c r="L12" s="86">
        <f>SUM(L9:L11)</f>
        <v>1398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2" ht="14" thickBot="1" x14ac:dyDescent="0.2">
      <c r="A13" s="109"/>
      <c r="B13" s="93" t="s">
        <v>14</v>
      </c>
      <c r="C13" s="93"/>
      <c r="D13" s="93"/>
      <c r="E13" s="93"/>
      <c r="F13" s="93"/>
      <c r="G13" s="93"/>
      <c r="H13" s="93"/>
      <c r="I13" s="4"/>
      <c r="J13" s="7"/>
      <c r="K13" s="85"/>
      <c r="L13" s="105"/>
      <c r="M13" s="150"/>
      <c r="N13" s="150"/>
      <c r="O13" s="150"/>
      <c r="P13" s="150"/>
      <c r="Q13" s="150"/>
      <c r="R13" s="150"/>
      <c r="S13" s="150"/>
      <c r="T13" s="150"/>
      <c r="U13" s="150"/>
      <c r="V13" s="150"/>
    </row>
    <row r="14" spans="1:22" ht="16" thickBot="1" x14ac:dyDescent="0.25">
      <c r="A14" s="106"/>
      <c r="B14" s="93"/>
      <c r="C14" s="93">
        <v>201</v>
      </c>
      <c r="D14" s="93" t="s">
        <v>15</v>
      </c>
      <c r="E14" s="93"/>
      <c r="F14" s="93"/>
      <c r="G14" s="93"/>
      <c r="H14" s="93"/>
      <c r="I14" s="151" t="str">
        <f t="shared" ref="I14:I20" si="0">IF(ISBLANK(K14),"",IF(ISNUMBER(K14),"","     Not Number"))</f>
        <v/>
      </c>
      <c r="J14" s="7"/>
      <c r="K14" s="80">
        <v>0</v>
      </c>
      <c r="L14" s="89">
        <f>VALUE(K14)+Oct!L14</f>
        <v>235.39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ht="16" thickBot="1" x14ac:dyDescent="0.25">
      <c r="A15" s="106"/>
      <c r="B15" s="93"/>
      <c r="C15" s="93">
        <v>202</v>
      </c>
      <c r="D15" s="93" t="s">
        <v>16</v>
      </c>
      <c r="E15" s="93"/>
      <c r="F15" s="93"/>
      <c r="G15" s="93"/>
      <c r="H15" s="93"/>
      <c r="I15" s="151" t="str">
        <f t="shared" si="0"/>
        <v/>
      </c>
      <c r="J15" s="7"/>
      <c r="K15" s="80">
        <v>0</v>
      </c>
      <c r="L15" s="89">
        <f>VALUE(K15)+Oct!L15</f>
        <v>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1:22" ht="16" thickBot="1" x14ac:dyDescent="0.25">
      <c r="A16" s="106"/>
      <c r="B16" s="93"/>
      <c r="C16" s="93">
        <v>203</v>
      </c>
      <c r="D16" s="93" t="s">
        <v>17</v>
      </c>
      <c r="E16" s="93"/>
      <c r="F16" s="93"/>
      <c r="G16" s="93"/>
      <c r="H16" s="93"/>
      <c r="I16" s="151" t="str">
        <f t="shared" si="0"/>
        <v/>
      </c>
      <c r="J16" s="7"/>
      <c r="K16" s="80">
        <v>18</v>
      </c>
      <c r="L16" s="89">
        <f>VALUE(K16)+Oct!L16</f>
        <v>56.3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1:22" ht="16" thickBot="1" x14ac:dyDescent="0.25">
      <c r="A17" s="106"/>
      <c r="B17" s="93"/>
      <c r="C17" s="93">
        <v>204</v>
      </c>
      <c r="D17" s="93" t="s">
        <v>18</v>
      </c>
      <c r="E17" s="93"/>
      <c r="F17" s="93"/>
      <c r="G17" s="93"/>
      <c r="H17" s="93"/>
      <c r="I17" s="151" t="str">
        <f t="shared" si="0"/>
        <v/>
      </c>
      <c r="J17" s="7"/>
      <c r="K17" s="80">
        <v>144</v>
      </c>
      <c r="L17" s="89">
        <f>VALUE(K17)+Oct!L17</f>
        <v>408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1:22" ht="16" thickBot="1" x14ac:dyDescent="0.25">
      <c r="A18" s="106"/>
      <c r="B18" s="93"/>
      <c r="C18" s="93">
        <v>205</v>
      </c>
      <c r="D18" s="93" t="s">
        <v>19</v>
      </c>
      <c r="E18" s="93"/>
      <c r="F18" s="93"/>
      <c r="G18" s="93"/>
      <c r="H18" s="93"/>
      <c r="I18" s="151" t="str">
        <f t="shared" si="0"/>
        <v/>
      </c>
      <c r="J18" s="7"/>
      <c r="K18" s="80">
        <v>0</v>
      </c>
      <c r="L18" s="89">
        <f>VALUE(K18)+Oct!L18</f>
        <v>881.25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1:22" ht="16" thickBot="1" x14ac:dyDescent="0.25">
      <c r="A19" s="106"/>
      <c r="B19" s="93"/>
      <c r="C19" s="93">
        <v>206</v>
      </c>
      <c r="D19" s="135" t="s">
        <v>12</v>
      </c>
      <c r="E19" s="93"/>
      <c r="F19" s="93"/>
      <c r="G19" s="93"/>
      <c r="H19" s="93"/>
      <c r="I19" s="151" t="str">
        <f t="shared" si="0"/>
        <v/>
      </c>
      <c r="J19" s="7"/>
      <c r="K19" s="80">
        <v>0</v>
      </c>
      <c r="L19" s="89">
        <f>VALUE(K19)+Oct!L19</f>
        <v>24.98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  <row r="20" spans="1:22" ht="16" thickBot="1" x14ac:dyDescent="0.25">
      <c r="A20" s="106"/>
      <c r="B20" s="111"/>
      <c r="C20" s="111">
        <v>207</v>
      </c>
      <c r="D20" s="136" t="s">
        <v>12</v>
      </c>
      <c r="E20" s="111"/>
      <c r="F20" s="111"/>
      <c r="G20" s="111"/>
      <c r="H20" s="111"/>
      <c r="I20" s="151" t="str">
        <f t="shared" si="0"/>
        <v/>
      </c>
      <c r="J20" s="32"/>
      <c r="K20" s="80">
        <v>0</v>
      </c>
      <c r="L20" s="89">
        <f>VALUE(K20)+Oct!L20</f>
        <v>0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</row>
    <row r="21" spans="1:22" ht="14" thickBot="1" x14ac:dyDescent="0.2">
      <c r="A21" s="112"/>
      <c r="B21" s="113"/>
      <c r="C21" s="113"/>
      <c r="D21" s="113" t="s">
        <v>20</v>
      </c>
      <c r="E21" s="113"/>
      <c r="F21" s="113"/>
      <c r="G21" s="113"/>
      <c r="H21" s="113"/>
      <c r="I21" s="3"/>
      <c r="J21" s="35" t="s">
        <v>94</v>
      </c>
      <c r="K21" s="83">
        <f>SUM(K14:K20)</f>
        <v>162</v>
      </c>
      <c r="L21" s="83">
        <f>SUM(L14:L20)</f>
        <v>1605.92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</row>
    <row r="22" spans="1:22" ht="14" thickBot="1" x14ac:dyDescent="0.2">
      <c r="A22" s="108"/>
      <c r="B22" s="99"/>
      <c r="C22" s="99"/>
      <c r="D22" s="99" t="s">
        <v>21</v>
      </c>
      <c r="E22" s="99"/>
      <c r="F22" s="99"/>
      <c r="G22" s="99"/>
      <c r="H22" s="99" t="s">
        <v>22</v>
      </c>
      <c r="I22" s="11" t="s">
        <v>23</v>
      </c>
      <c r="J22" s="13" t="s">
        <v>95</v>
      </c>
      <c r="K22" s="83">
        <f>K12-K21</f>
        <v>-162</v>
      </c>
      <c r="L22" s="83">
        <f>L12-L21</f>
        <v>-207.92000000000007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pans="1:22" ht="6" customHeight="1" thickBot="1" x14ac:dyDescent="0.2">
      <c r="A23" s="114"/>
      <c r="B23" s="114"/>
      <c r="C23" s="114"/>
      <c r="D23" s="114"/>
      <c r="E23" s="114"/>
      <c r="F23" s="114"/>
      <c r="G23" s="114"/>
      <c r="H23" s="114"/>
      <c r="I23" s="36"/>
      <c r="J23" s="37"/>
      <c r="K23" s="87"/>
      <c r="L23" s="87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2" x14ac:dyDescent="0.15">
      <c r="A24" s="103" t="s">
        <v>24</v>
      </c>
      <c r="B24" s="93"/>
      <c r="C24" s="115"/>
      <c r="D24" s="93"/>
      <c r="E24" s="93"/>
      <c r="F24" s="93"/>
      <c r="G24" s="93"/>
      <c r="H24" s="93"/>
      <c r="I24" s="4"/>
      <c r="J24" s="7"/>
      <c r="K24" s="85"/>
      <c r="L24" s="105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2" ht="14" thickBot="1" x14ac:dyDescent="0.2">
      <c r="A25" s="106"/>
      <c r="B25" s="93" t="s">
        <v>25</v>
      </c>
      <c r="C25" s="93"/>
      <c r="D25" s="93"/>
      <c r="E25" s="93"/>
      <c r="F25" s="93"/>
      <c r="G25" s="93"/>
      <c r="H25" s="93"/>
      <c r="I25" s="4"/>
      <c r="J25" s="7"/>
      <c r="K25" s="88"/>
      <c r="L25" s="1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2" ht="16" thickBot="1" x14ac:dyDescent="0.25">
      <c r="A26" s="106"/>
      <c r="B26" s="93"/>
      <c r="C26" s="93">
        <v>301</v>
      </c>
      <c r="D26" s="93" t="s">
        <v>26</v>
      </c>
      <c r="E26" s="93"/>
      <c r="F26" s="93"/>
      <c r="G26" s="93"/>
      <c r="H26" s="93"/>
      <c r="I26" s="151" t="str">
        <f t="shared" ref="I26:I33" si="1">IF(ISBLANK(K26),"",IF(ISNUMBER(K26),"","     Not Number"))</f>
        <v/>
      </c>
      <c r="J26" s="7"/>
      <c r="K26" s="80">
        <v>1121</v>
      </c>
      <c r="L26" s="89">
        <f>VALUE(K26)+Oct!L26</f>
        <v>12460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</row>
    <row r="27" spans="1:22" ht="16" thickBot="1" x14ac:dyDescent="0.25">
      <c r="A27" s="106"/>
      <c r="B27" s="93"/>
      <c r="C27" s="93">
        <v>302</v>
      </c>
      <c r="D27" s="93" t="s">
        <v>27</v>
      </c>
      <c r="E27" s="93"/>
      <c r="F27" s="93"/>
      <c r="G27" s="93"/>
      <c r="H27" s="93"/>
      <c r="I27" s="151" t="str">
        <f t="shared" si="1"/>
        <v/>
      </c>
      <c r="J27" s="7"/>
      <c r="K27" s="80">
        <v>4250</v>
      </c>
      <c r="L27" s="89">
        <f>VALUE(K27)+Oct!L27</f>
        <v>15294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</row>
    <row r="28" spans="1:22" ht="16" thickBot="1" x14ac:dyDescent="0.25">
      <c r="A28" s="106"/>
      <c r="B28" s="93"/>
      <c r="C28" s="93">
        <v>303</v>
      </c>
      <c r="D28" s="93" t="s">
        <v>28</v>
      </c>
      <c r="E28" s="93"/>
      <c r="F28" s="93"/>
      <c r="G28" s="93"/>
      <c r="H28" s="93"/>
      <c r="I28" s="151" t="str">
        <f t="shared" si="1"/>
        <v/>
      </c>
      <c r="J28" s="7"/>
      <c r="K28" s="80">
        <v>0</v>
      </c>
      <c r="L28" s="89">
        <f>VALUE(K28)+Oct!L28</f>
        <v>0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/>
    </row>
    <row r="29" spans="1:22" ht="16" thickBot="1" x14ac:dyDescent="0.25">
      <c r="A29" s="106"/>
      <c r="B29" s="93"/>
      <c r="C29" s="93">
        <v>304</v>
      </c>
      <c r="D29" s="93" t="s">
        <v>29</v>
      </c>
      <c r="E29" s="93"/>
      <c r="F29" s="93"/>
      <c r="G29" s="93"/>
      <c r="H29" s="93"/>
      <c r="I29" s="151" t="str">
        <f t="shared" si="1"/>
        <v/>
      </c>
      <c r="J29" s="7"/>
      <c r="K29" s="80">
        <v>0</v>
      </c>
      <c r="L29" s="89">
        <f>VALUE(K29)+Oct!L29</f>
        <v>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</row>
    <row r="30" spans="1:22" ht="16" thickBot="1" x14ac:dyDescent="0.25">
      <c r="A30" s="106"/>
      <c r="B30" s="93"/>
      <c r="C30" s="93">
        <v>305</v>
      </c>
      <c r="D30" s="93" t="s">
        <v>30</v>
      </c>
      <c r="E30" s="93"/>
      <c r="F30" s="93"/>
      <c r="G30" s="93"/>
      <c r="H30" s="93"/>
      <c r="I30" s="151" t="str">
        <f t="shared" si="1"/>
        <v/>
      </c>
      <c r="J30" s="7"/>
      <c r="K30" s="80">
        <v>0</v>
      </c>
      <c r="L30" s="89">
        <f>VALUE(K30)+Oct!L30</f>
        <v>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ht="16" thickBot="1" x14ac:dyDescent="0.25">
      <c r="A31" s="106"/>
      <c r="B31" s="93"/>
      <c r="C31" s="110">
        <v>306</v>
      </c>
      <c r="D31" s="110" t="s">
        <v>31</v>
      </c>
      <c r="E31" s="110"/>
      <c r="F31" s="93"/>
      <c r="G31" s="93"/>
      <c r="H31" s="93"/>
      <c r="I31" s="151" t="str">
        <f t="shared" si="1"/>
        <v/>
      </c>
      <c r="J31" s="7"/>
      <c r="K31" s="80">
        <v>26</v>
      </c>
      <c r="L31" s="89">
        <f>VALUE(K31)+Oct!L31</f>
        <v>186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</row>
    <row r="32" spans="1:22" ht="16" thickBot="1" x14ac:dyDescent="0.25">
      <c r="A32" s="106"/>
      <c r="B32" s="93"/>
      <c r="C32" s="93">
        <v>307</v>
      </c>
      <c r="D32" s="135" t="s">
        <v>12</v>
      </c>
      <c r="E32" s="93"/>
      <c r="F32" s="93"/>
      <c r="G32" s="93"/>
      <c r="H32" s="93"/>
      <c r="I32" s="151" t="str">
        <f t="shared" si="1"/>
        <v/>
      </c>
      <c r="J32" s="7"/>
      <c r="K32" s="80">
        <v>0</v>
      </c>
      <c r="L32" s="89">
        <f>VALUE(K32)+Oct!L32</f>
        <v>0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6" thickBot="1" x14ac:dyDescent="0.25">
      <c r="A33" s="106"/>
      <c r="B33" s="93"/>
      <c r="C33" s="93">
        <v>308</v>
      </c>
      <c r="D33" s="135" t="s">
        <v>12</v>
      </c>
      <c r="E33" s="93"/>
      <c r="F33" s="93"/>
      <c r="G33" s="93"/>
      <c r="H33" s="93"/>
      <c r="I33" s="151" t="str">
        <f t="shared" si="1"/>
        <v/>
      </c>
      <c r="J33" s="42"/>
      <c r="K33" s="80">
        <v>0</v>
      </c>
      <c r="L33" s="89">
        <f>VALUE(K33)+Oct!L33</f>
        <v>0</v>
      </c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ht="14" thickBot="1" x14ac:dyDescent="0.2">
      <c r="A34" s="112"/>
      <c r="B34" s="113"/>
      <c r="C34" s="113"/>
      <c r="D34" s="113" t="s">
        <v>32</v>
      </c>
      <c r="E34" s="113"/>
      <c r="F34" s="113"/>
      <c r="G34" s="113"/>
      <c r="H34" s="113"/>
      <c r="I34" s="3"/>
      <c r="J34" s="35" t="s">
        <v>96</v>
      </c>
      <c r="K34" s="83">
        <f>SUM(K26:K33)</f>
        <v>5397</v>
      </c>
      <c r="L34" s="83">
        <f>SUM(L26:L33)</f>
        <v>27940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14" thickBot="1" x14ac:dyDescent="0.2">
      <c r="A35" s="106"/>
      <c r="B35" s="93" t="s">
        <v>14</v>
      </c>
      <c r="C35" s="93"/>
      <c r="D35" s="93"/>
      <c r="E35" s="93"/>
      <c r="F35" s="93"/>
      <c r="G35" s="93"/>
      <c r="H35" s="93"/>
      <c r="I35" s="4"/>
      <c r="J35" s="7"/>
      <c r="K35" s="87"/>
      <c r="L35" s="116"/>
      <c r="M35" s="150"/>
      <c r="N35" s="150"/>
      <c r="O35" s="150"/>
      <c r="P35" s="150"/>
      <c r="Q35" s="150"/>
      <c r="R35" s="150"/>
      <c r="S35" s="150"/>
      <c r="T35" s="150"/>
      <c r="U35" s="150"/>
      <c r="V35" s="150"/>
    </row>
    <row r="36" spans="1:22" ht="16" thickBot="1" x14ac:dyDescent="0.25">
      <c r="A36" s="106"/>
      <c r="B36" s="93"/>
      <c r="C36" s="93">
        <v>401</v>
      </c>
      <c r="D36" s="93" t="s">
        <v>26</v>
      </c>
      <c r="E36" s="93"/>
      <c r="F36" s="93"/>
      <c r="G36" s="93"/>
      <c r="H36" s="93"/>
      <c r="I36" s="151" t="str">
        <f t="shared" ref="I36:I42" si="2">IF(ISBLANK(K36),"",IF(ISNUMBER(K36),"","     Not Number"))</f>
        <v/>
      </c>
      <c r="J36" s="7"/>
      <c r="K36" s="80">
        <v>1302.02</v>
      </c>
      <c r="L36" s="89">
        <f>VALUE(K36)+Oct!L36</f>
        <v>15398.2</v>
      </c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6" thickBot="1" x14ac:dyDescent="0.25">
      <c r="A37" s="106"/>
      <c r="B37" s="93"/>
      <c r="C37" s="93">
        <v>402</v>
      </c>
      <c r="D37" s="93" t="s">
        <v>27</v>
      </c>
      <c r="E37" s="93"/>
      <c r="F37" s="93"/>
      <c r="G37" s="93"/>
      <c r="H37" s="93"/>
      <c r="I37" s="151" t="str">
        <f t="shared" si="2"/>
        <v/>
      </c>
      <c r="J37" s="7"/>
      <c r="K37" s="80">
        <v>100</v>
      </c>
      <c r="L37" s="89">
        <f>VALUE(K37)+Oct!L37</f>
        <v>3975.7300000000005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ht="16" thickBot="1" x14ac:dyDescent="0.25">
      <c r="A38" s="106"/>
      <c r="B38" s="93"/>
      <c r="C38" s="110">
        <v>403</v>
      </c>
      <c r="D38" s="110" t="s">
        <v>28</v>
      </c>
      <c r="E38" s="110"/>
      <c r="F38" s="93"/>
      <c r="G38" s="93"/>
      <c r="H38" s="93"/>
      <c r="I38" s="151" t="str">
        <f t="shared" si="2"/>
        <v/>
      </c>
      <c r="J38" s="7"/>
      <c r="K38" s="80">
        <v>0</v>
      </c>
      <c r="L38" s="89">
        <f>VALUE(K38)+Oct!L38</f>
        <v>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6" thickBot="1" x14ac:dyDescent="0.25">
      <c r="A39" s="106"/>
      <c r="B39" s="93"/>
      <c r="C39" s="110">
        <v>404</v>
      </c>
      <c r="D39" s="110" t="s">
        <v>33</v>
      </c>
      <c r="E39" s="110"/>
      <c r="F39" s="93"/>
      <c r="G39" s="93"/>
      <c r="H39" s="93"/>
      <c r="I39" s="151" t="str">
        <f t="shared" si="2"/>
        <v/>
      </c>
      <c r="J39" s="7"/>
      <c r="K39" s="80">
        <v>0</v>
      </c>
      <c r="L39" s="89">
        <f>VALUE(K39)+Oct!L39</f>
        <v>0</v>
      </c>
      <c r="M39" s="150"/>
      <c r="N39" s="150"/>
      <c r="O39" s="150"/>
      <c r="P39" s="150"/>
      <c r="Q39" s="150"/>
      <c r="R39" s="150"/>
      <c r="S39" s="150"/>
      <c r="T39" s="150"/>
      <c r="U39" s="150"/>
      <c r="V39" s="150"/>
    </row>
    <row r="40" spans="1:22" ht="16" thickBot="1" x14ac:dyDescent="0.25">
      <c r="A40" s="106"/>
      <c r="B40" s="93"/>
      <c r="C40" s="110">
        <v>405</v>
      </c>
      <c r="D40" s="110" t="s">
        <v>30</v>
      </c>
      <c r="E40" s="110"/>
      <c r="F40" s="93"/>
      <c r="G40" s="93"/>
      <c r="H40" s="93"/>
      <c r="I40" s="151" t="str">
        <f t="shared" si="2"/>
        <v/>
      </c>
      <c r="J40" s="7"/>
      <c r="K40" s="80">
        <v>0</v>
      </c>
      <c r="L40" s="89">
        <f>VALUE(K40)+Oct!L40</f>
        <v>0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</row>
    <row r="41" spans="1:22" ht="16" thickBot="1" x14ac:dyDescent="0.25">
      <c r="A41" s="106"/>
      <c r="B41" s="93"/>
      <c r="C41" s="93">
        <v>406</v>
      </c>
      <c r="D41" s="93" t="s">
        <v>34</v>
      </c>
      <c r="E41" s="93"/>
      <c r="F41" s="93"/>
      <c r="G41" s="93"/>
      <c r="H41" s="93"/>
      <c r="I41" s="151" t="str">
        <f t="shared" si="2"/>
        <v/>
      </c>
      <c r="J41" s="7"/>
      <c r="K41" s="80">
        <v>0</v>
      </c>
      <c r="L41" s="89">
        <f>VALUE(K41)+Oct!L41</f>
        <v>250.75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</row>
    <row r="42" spans="1:22" ht="16" thickBot="1" x14ac:dyDescent="0.25">
      <c r="A42" s="106"/>
      <c r="B42" s="93"/>
      <c r="C42" s="93">
        <v>407</v>
      </c>
      <c r="D42" s="135" t="s">
        <v>12</v>
      </c>
      <c r="E42" s="93"/>
      <c r="F42" s="93"/>
      <c r="G42" s="93"/>
      <c r="H42" s="93"/>
      <c r="I42" s="151" t="str">
        <f t="shared" si="2"/>
        <v/>
      </c>
      <c r="J42" s="42"/>
      <c r="K42" s="80">
        <v>0</v>
      </c>
      <c r="L42" s="89">
        <f>VALUE(K42)+Oct!L42</f>
        <v>72.13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</row>
    <row r="43" spans="1:22" ht="14" thickBot="1" x14ac:dyDescent="0.2">
      <c r="A43" s="112"/>
      <c r="B43" s="113"/>
      <c r="C43" s="113"/>
      <c r="D43" s="113" t="s">
        <v>35</v>
      </c>
      <c r="E43" s="113"/>
      <c r="F43" s="113"/>
      <c r="G43" s="113"/>
      <c r="H43" s="113"/>
      <c r="I43" s="3"/>
      <c r="J43" s="35" t="s">
        <v>97</v>
      </c>
      <c r="K43" s="83">
        <f>SUM(K36:K42)</f>
        <v>1402.02</v>
      </c>
      <c r="L43" s="83">
        <f>SUM(L36:L42)</f>
        <v>19696.810000000001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</row>
    <row r="44" spans="1:22" ht="14" thickBot="1" x14ac:dyDescent="0.2">
      <c r="A44" s="108"/>
      <c r="B44" s="99"/>
      <c r="C44" s="99"/>
      <c r="D44" s="99" t="s">
        <v>36</v>
      </c>
      <c r="E44" s="99"/>
      <c r="F44" s="99"/>
      <c r="G44" s="99"/>
      <c r="H44" s="99"/>
      <c r="I44" s="11"/>
      <c r="J44" s="13" t="s">
        <v>98</v>
      </c>
      <c r="K44" s="83">
        <f>K34-K43</f>
        <v>3994.98</v>
      </c>
      <c r="L44" s="83">
        <f>L34-L43</f>
        <v>8243.1899999999987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ht="6" customHeight="1" thickBot="1" x14ac:dyDescent="0.2">
      <c r="A45" s="101"/>
      <c r="B45" s="114"/>
      <c r="C45" s="114"/>
      <c r="D45" s="114"/>
      <c r="E45" s="114"/>
      <c r="F45" s="114"/>
      <c r="G45" s="114"/>
      <c r="H45" s="114"/>
      <c r="I45" s="36"/>
      <c r="J45" s="37"/>
      <c r="K45" s="87"/>
      <c r="L45" s="142"/>
      <c r="M45" s="150"/>
      <c r="N45" s="150"/>
      <c r="O45" s="150"/>
      <c r="P45" s="150"/>
      <c r="Q45" s="150"/>
      <c r="R45" s="150"/>
      <c r="S45" s="150"/>
      <c r="T45" s="150"/>
      <c r="U45" s="150"/>
      <c r="V45" s="150"/>
    </row>
    <row r="46" spans="1:22" ht="14" thickBot="1" x14ac:dyDescent="0.2">
      <c r="A46" s="117" t="s">
        <v>37</v>
      </c>
      <c r="B46" s="114"/>
      <c r="C46" s="114"/>
      <c r="D46" s="118"/>
      <c r="E46" s="118"/>
      <c r="F46" s="114"/>
      <c r="G46" s="114"/>
      <c r="H46" s="114"/>
      <c r="I46" s="167"/>
      <c r="J46" s="173" t="s">
        <v>104</v>
      </c>
      <c r="K46" s="89">
        <f>+K5+K22+K44</f>
        <v>12212.369999999999</v>
      </c>
      <c r="L46" s="89">
        <f>+L5+L22+L44</f>
        <v>12212.369999999999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</row>
    <row r="47" spans="1:22" ht="6" customHeight="1" thickBot="1" x14ac:dyDescent="0.2">
      <c r="A47" s="119"/>
      <c r="B47" s="93"/>
      <c r="C47" s="93"/>
      <c r="D47" s="120"/>
      <c r="E47" s="120"/>
      <c r="F47" s="93"/>
      <c r="G47" s="93"/>
      <c r="H47" s="93"/>
      <c r="I47" s="121"/>
      <c r="J47" s="122"/>
      <c r="K47" s="123"/>
      <c r="L47" s="124"/>
      <c r="M47" s="150"/>
      <c r="N47" s="150"/>
      <c r="O47" s="150"/>
      <c r="P47" s="150"/>
      <c r="Q47" s="150"/>
      <c r="R47" s="150"/>
      <c r="S47" s="150"/>
      <c r="T47" s="150"/>
      <c r="U47" s="150"/>
      <c r="V47" s="150"/>
    </row>
    <row r="48" spans="1:22" ht="13.25" customHeight="1" x14ac:dyDescent="0.15">
      <c r="A48" s="203" t="s">
        <v>38</v>
      </c>
      <c r="B48" s="204"/>
      <c r="C48" s="204"/>
      <c r="D48" s="205"/>
      <c r="E48" s="104"/>
      <c r="F48" s="206" t="s">
        <v>39</v>
      </c>
      <c r="G48" s="207"/>
      <c r="H48" s="104"/>
      <c r="I48" s="208"/>
      <c r="J48" s="208"/>
      <c r="K48" s="208"/>
      <c r="L48" s="209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1:22" ht="13.25" customHeight="1" x14ac:dyDescent="0.15">
      <c r="A49" s="172" t="s">
        <v>40</v>
      </c>
      <c r="B49" s="158"/>
      <c r="C49" s="160"/>
      <c r="D49" s="162">
        <f>D52-D50-D51</f>
        <v>11837.369999999999</v>
      </c>
      <c r="E49" s="51"/>
      <c r="F49" s="53" t="s">
        <v>41</v>
      </c>
      <c r="G49" s="81">
        <v>155</v>
      </c>
      <c r="H49" s="54"/>
      <c r="I49" s="51"/>
      <c r="J49" s="76"/>
      <c r="K49" s="79"/>
      <c r="L49" s="78"/>
      <c r="M49" s="150"/>
      <c r="N49" s="150"/>
      <c r="O49" s="150"/>
      <c r="P49" s="150"/>
      <c r="Q49" s="150"/>
      <c r="R49" s="150"/>
      <c r="S49" s="150"/>
      <c r="T49" s="150"/>
      <c r="U49" s="150"/>
      <c r="V49" s="150"/>
    </row>
    <row r="50" spans="1:22" ht="13.25" customHeight="1" x14ac:dyDescent="0.15">
      <c r="A50" s="25" t="s">
        <v>42</v>
      </c>
      <c r="B50" s="4"/>
      <c r="C50" s="4"/>
      <c r="D50" s="157">
        <f>Oct!D50</f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M50" s="150"/>
      <c r="N50" s="150"/>
      <c r="O50" s="150"/>
      <c r="P50" s="150"/>
      <c r="Q50" s="150"/>
      <c r="R50" s="150"/>
      <c r="S50" s="150"/>
      <c r="T50" s="150"/>
      <c r="U50" s="150"/>
      <c r="V50" s="150"/>
    </row>
    <row r="51" spans="1:22" ht="15" customHeight="1" x14ac:dyDescent="0.3">
      <c r="A51" s="56" t="s">
        <v>12</v>
      </c>
      <c r="B51" s="2"/>
      <c r="C51" s="57"/>
      <c r="D51" s="157">
        <f>Oct!D51</f>
        <v>375</v>
      </c>
      <c r="E51" s="51"/>
      <c r="F51" s="4"/>
      <c r="H51" s="170"/>
      <c r="I51" s="170"/>
      <c r="J51" s="76"/>
      <c r="K51" s="165"/>
      <c r="L51" s="78"/>
      <c r="M51" s="150"/>
      <c r="N51" s="150"/>
      <c r="O51" s="150"/>
      <c r="P51" s="150"/>
      <c r="Q51" s="150"/>
      <c r="R51" s="150"/>
      <c r="S51" s="150"/>
      <c r="T51" s="150"/>
      <c r="U51" s="150"/>
      <c r="V51" s="150"/>
    </row>
    <row r="52" spans="1:22" ht="16.5" customHeight="1" thickBot="1" x14ac:dyDescent="0.3">
      <c r="A52" s="58" t="s">
        <v>43</v>
      </c>
      <c r="B52" s="34"/>
      <c r="C52" s="59"/>
      <c r="D52" s="159">
        <f>K46</f>
        <v>12212.369999999999</v>
      </c>
      <c r="E52" s="51"/>
      <c r="F52" s="54"/>
      <c r="G52" s="185">
        <f>Setup!C45</f>
        <v>43079</v>
      </c>
      <c r="H52" s="186"/>
      <c r="I52" s="186"/>
      <c r="J52" s="62"/>
      <c r="K52" s="176" t="str">
        <f>Oct!K52</f>
        <v>Patrick Graham</v>
      </c>
      <c r="L52" s="155"/>
      <c r="M52" s="150"/>
      <c r="N52" s="150"/>
      <c r="O52" s="150"/>
      <c r="P52" s="150"/>
      <c r="Q52" s="150"/>
      <c r="R52" s="150"/>
      <c r="S52" s="150"/>
      <c r="T52" s="150"/>
      <c r="U52" s="150"/>
      <c r="V52" s="150"/>
    </row>
    <row r="53" spans="1:22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M53" s="150"/>
      <c r="N53" s="150"/>
      <c r="O53" s="150"/>
      <c r="P53" s="150"/>
      <c r="Q53" s="150"/>
      <c r="R53" s="150"/>
      <c r="S53" s="150"/>
      <c r="T53" s="150"/>
      <c r="U53" s="150"/>
      <c r="V53" s="150"/>
    </row>
    <row r="54" spans="1:22" ht="6.75" customHeight="1" x14ac:dyDescent="0.15">
      <c r="A54" s="126"/>
      <c r="B54" s="93"/>
      <c r="C54" s="93"/>
      <c r="D54" s="123"/>
      <c r="E54" s="123"/>
      <c r="F54" s="125"/>
      <c r="G54" s="180"/>
      <c r="H54" s="180"/>
      <c r="I54" s="180"/>
      <c r="J54" s="127"/>
      <c r="K54" s="199"/>
      <c r="L54" s="200"/>
      <c r="M54" s="150"/>
      <c r="N54" s="150"/>
      <c r="O54" s="150"/>
      <c r="P54" s="150"/>
      <c r="Q54" s="150"/>
      <c r="R54" s="150"/>
      <c r="S54" s="150"/>
      <c r="T54" s="150"/>
      <c r="U54" s="150"/>
      <c r="V54" s="150"/>
    </row>
    <row r="55" spans="1:22" ht="9.75" customHeight="1" x14ac:dyDescent="0.15">
      <c r="A55" s="128" t="s">
        <v>45</v>
      </c>
      <c r="B55" s="93"/>
      <c r="C55" s="93"/>
      <c r="D55" s="93"/>
      <c r="E55" s="93"/>
      <c r="F55" s="93"/>
      <c r="G55" s="93"/>
      <c r="H55" s="93"/>
      <c r="I55" s="93"/>
      <c r="J55" s="91"/>
      <c r="K55" s="123"/>
      <c r="L55" s="116"/>
      <c r="M55" s="150"/>
      <c r="N55" s="150"/>
      <c r="O55" s="150"/>
      <c r="P55" s="150"/>
      <c r="Q55" s="150"/>
      <c r="R55" s="150"/>
      <c r="S55" s="150"/>
      <c r="T55" s="150"/>
      <c r="U55" s="150"/>
      <c r="V55" s="150"/>
    </row>
    <row r="56" spans="1:22" ht="14" thickBot="1" x14ac:dyDescent="0.2">
      <c r="A56" s="129" t="str">
        <f>Jan!A56</f>
        <v>FORM 28, Rev 01/13/17 effective 1/1/2017</v>
      </c>
      <c r="B56" s="130"/>
      <c r="C56" s="130"/>
      <c r="D56" s="130"/>
      <c r="E56" s="131"/>
      <c r="F56" s="131"/>
      <c r="G56" s="131"/>
      <c r="H56" s="131"/>
      <c r="I56" s="131"/>
      <c r="J56" s="132"/>
      <c r="K56" s="133"/>
      <c r="L56" s="134"/>
      <c r="M56" s="150"/>
      <c r="N56" s="150"/>
      <c r="O56" s="150"/>
      <c r="P56" s="150"/>
      <c r="Q56" s="150"/>
      <c r="R56" s="150"/>
      <c r="S56" s="150"/>
      <c r="T56" s="150"/>
      <c r="U56" s="150"/>
      <c r="V56" s="150"/>
    </row>
    <row r="57" spans="1:22" x14ac:dyDescent="0.15">
      <c r="M57" s="150"/>
      <c r="N57" s="150"/>
      <c r="O57" s="150"/>
      <c r="P57" s="150"/>
      <c r="Q57" s="150"/>
      <c r="R57" s="150"/>
      <c r="S57" s="150"/>
      <c r="T57" s="150"/>
      <c r="U57" s="150"/>
      <c r="V57" s="150"/>
    </row>
    <row r="58" spans="1:22" x14ac:dyDescent="0.15">
      <c r="M58" s="150"/>
      <c r="N58" s="150"/>
      <c r="O58" s="150"/>
      <c r="P58" s="150"/>
      <c r="Q58" s="150"/>
      <c r="R58" s="150"/>
      <c r="S58" s="150"/>
      <c r="T58" s="150"/>
      <c r="U58" s="150"/>
      <c r="V58" s="150"/>
    </row>
    <row r="59" spans="1:22" x14ac:dyDescent="0.15"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x14ac:dyDescent="0.15">
      <c r="M60" s="150"/>
      <c r="N60" s="150"/>
      <c r="O60" s="150"/>
      <c r="P60" s="150"/>
      <c r="Q60" s="150"/>
      <c r="R60" s="150"/>
      <c r="S60" s="150"/>
      <c r="T60" s="150"/>
      <c r="U60" s="150"/>
      <c r="V60" s="150"/>
    </row>
    <row r="61" spans="1:22" x14ac:dyDescent="0.15">
      <c r="B61" s="72"/>
      <c r="M61" s="150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1:22" x14ac:dyDescent="0.15"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2" x14ac:dyDescent="0.15"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  <row r="64" spans="1:22" x14ac:dyDescent="0.15">
      <c r="M64" s="150"/>
      <c r="N64" s="150"/>
      <c r="O64" s="150"/>
      <c r="P64" s="150"/>
      <c r="Q64" s="150"/>
      <c r="R64" s="150"/>
      <c r="S64" s="150"/>
      <c r="T64" s="150"/>
      <c r="U64" s="150"/>
      <c r="V64" s="150"/>
    </row>
    <row r="65" spans="13:22" x14ac:dyDescent="0.15"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spans="13:22" x14ac:dyDescent="0.15"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  <row r="67" spans="13:22" x14ac:dyDescent="0.15">
      <c r="M67" s="150"/>
      <c r="N67" s="150"/>
      <c r="O67" s="150"/>
      <c r="P67" s="150"/>
      <c r="Q67" s="150"/>
      <c r="R67" s="150"/>
      <c r="S67" s="150"/>
      <c r="T67" s="150"/>
      <c r="U67" s="150"/>
      <c r="V67" s="150"/>
    </row>
    <row r="68" spans="13:22" x14ac:dyDescent="0.15">
      <c r="M68" s="150"/>
      <c r="N68" s="150"/>
      <c r="O68" s="150"/>
      <c r="P68" s="150"/>
      <c r="Q68" s="150"/>
      <c r="R68" s="150"/>
      <c r="S68" s="150"/>
      <c r="T68" s="150"/>
      <c r="U68" s="150"/>
      <c r="V68" s="150"/>
    </row>
    <row r="69" spans="13:22" x14ac:dyDescent="0.15">
      <c r="M69" s="150"/>
      <c r="N69" s="150"/>
      <c r="O69" s="150"/>
      <c r="P69" s="150"/>
      <c r="Q69" s="150"/>
      <c r="R69" s="150"/>
      <c r="S69" s="150"/>
      <c r="T69" s="150"/>
      <c r="U69" s="150"/>
      <c r="V69" s="150"/>
    </row>
    <row r="70" spans="13:22" x14ac:dyDescent="0.15">
      <c r="M70" s="150"/>
      <c r="N70" s="150"/>
      <c r="O70" s="150"/>
      <c r="P70" s="150"/>
      <c r="Q70" s="150"/>
      <c r="R70" s="150"/>
      <c r="S70" s="150"/>
      <c r="T70" s="150"/>
      <c r="U70" s="150"/>
      <c r="V70" s="150"/>
    </row>
    <row r="71" spans="13:22" x14ac:dyDescent="0.15">
      <c r="M71" s="150"/>
      <c r="N71" s="150"/>
      <c r="O71" s="150"/>
      <c r="P71" s="150"/>
      <c r="Q71" s="150"/>
      <c r="R71" s="150"/>
      <c r="S71" s="150"/>
      <c r="T71" s="150"/>
      <c r="U71" s="150"/>
      <c r="V71" s="150"/>
    </row>
    <row r="72" spans="13:22" x14ac:dyDescent="0.15">
      <c r="M72" s="150"/>
      <c r="N72" s="150"/>
      <c r="O72" s="150"/>
      <c r="P72" s="150"/>
      <c r="Q72" s="150"/>
      <c r="R72" s="150"/>
      <c r="S72" s="150"/>
      <c r="T72" s="150"/>
      <c r="U72" s="150"/>
      <c r="V72" s="150"/>
    </row>
  </sheetData>
  <sheetProtection password="DCCF" sheet="1"/>
  <mergeCells count="12">
    <mergeCell ref="G54:I54"/>
    <mergeCell ref="K54:L54"/>
    <mergeCell ref="F50:G50"/>
    <mergeCell ref="G53:I53"/>
    <mergeCell ref="K53:L53"/>
    <mergeCell ref="G52:I52"/>
    <mergeCell ref="A1:K1"/>
    <mergeCell ref="A2:C2"/>
    <mergeCell ref="A3:C3"/>
    <mergeCell ref="A48:D48"/>
    <mergeCell ref="F48:G48"/>
    <mergeCell ref="I48:L48"/>
  </mergeCells>
  <pageMargins left="1" right="0.5" top="0.25" bottom="0.5" header="0.5" footer="0.5"/>
  <pageSetup scale="9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9"/>
  <sheetViews>
    <sheetView tabSelected="1" topLeftCell="A7" zoomScale="125" zoomScaleNormal="125" workbookViewId="0">
      <selection activeCell="I15" sqref="I15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2" s="4" customFormat="1" ht="25.5" customHeight="1" x14ac:dyDescent="0.3">
      <c r="A1" s="210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139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</row>
    <row r="2" spans="1:22" x14ac:dyDescent="0.15">
      <c r="A2" s="201" t="s">
        <v>0</v>
      </c>
      <c r="B2" s="202"/>
      <c r="C2" s="202"/>
      <c r="D2" s="140">
        <f>Setup!E10</f>
        <v>170</v>
      </c>
      <c r="E2" s="93"/>
      <c r="F2" s="91" t="s">
        <v>1</v>
      </c>
      <c r="G2" s="140">
        <f>Setup!E11</f>
        <v>1</v>
      </c>
      <c r="H2" s="93"/>
      <c r="I2" s="91" t="s">
        <v>2</v>
      </c>
      <c r="J2" s="140">
        <f>Setup!E12</f>
        <v>2</v>
      </c>
      <c r="K2" s="93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x14ac:dyDescent="0.15">
      <c r="A3" s="201" t="s">
        <v>3</v>
      </c>
      <c r="B3" s="202"/>
      <c r="C3" s="202"/>
      <c r="D3" s="141" t="s">
        <v>72</v>
      </c>
      <c r="E3" s="93"/>
      <c r="F3" s="91" t="s">
        <v>4</v>
      </c>
      <c r="G3" s="94">
        <f>Setup!E13</f>
        <v>2017</v>
      </c>
      <c r="H3" s="93"/>
      <c r="I3" s="93"/>
      <c r="J3" s="91"/>
      <c r="K3" s="93"/>
      <c r="L3" s="95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4" thickBot="1" x14ac:dyDescent="0.2">
      <c r="A4" s="90"/>
      <c r="B4" s="91"/>
      <c r="C4" s="91"/>
      <c r="D4" s="93"/>
      <c r="E4" s="93"/>
      <c r="F4" s="91"/>
      <c r="G4" s="93"/>
      <c r="H4" s="93"/>
      <c r="I4" s="93"/>
      <c r="J4" s="91"/>
      <c r="K4" s="96" t="s">
        <v>3</v>
      </c>
      <c r="L4" s="97" t="s">
        <v>5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ht="14" thickBot="1" x14ac:dyDescent="0.2">
      <c r="A5" s="98" t="s">
        <v>6</v>
      </c>
      <c r="B5" s="99"/>
      <c r="C5" s="99"/>
      <c r="D5" s="99"/>
      <c r="E5" s="99"/>
      <c r="F5" s="99"/>
      <c r="G5" s="99"/>
      <c r="H5" s="99"/>
      <c r="I5" s="12"/>
      <c r="J5" s="13" t="s">
        <v>92</v>
      </c>
      <c r="K5" s="83">
        <f>Nov!K46</f>
        <v>12212.369999999999</v>
      </c>
      <c r="L5" s="100">
        <f>Setup!E14</f>
        <v>4177.1000000000004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6" customHeight="1" thickBot="1" x14ac:dyDescent="0.2">
      <c r="A6" s="101"/>
      <c r="B6" s="93"/>
      <c r="C6" s="93"/>
      <c r="D6" s="93"/>
      <c r="E6" s="93"/>
      <c r="F6" s="93"/>
      <c r="G6" s="93"/>
      <c r="H6" s="93"/>
      <c r="I6" s="17"/>
      <c r="J6" s="7"/>
      <c r="K6" s="84"/>
      <c r="L6" s="102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1:22" x14ac:dyDescent="0.15">
      <c r="A7" s="103" t="s">
        <v>7</v>
      </c>
      <c r="B7" s="104"/>
      <c r="C7" s="104"/>
      <c r="D7" s="104"/>
      <c r="E7" s="104"/>
      <c r="F7" s="104"/>
      <c r="G7" s="104"/>
      <c r="H7" s="104"/>
      <c r="I7" s="21"/>
      <c r="J7" s="22"/>
      <c r="K7" s="85"/>
      <c r="L7" s="105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:22" ht="14" thickBot="1" x14ac:dyDescent="0.2">
      <c r="A8" s="106" t="s">
        <v>8</v>
      </c>
      <c r="B8" s="93"/>
      <c r="C8" s="93"/>
      <c r="D8" s="93"/>
      <c r="E8" s="93"/>
      <c r="F8" s="93"/>
      <c r="G8" s="93"/>
      <c r="H8" s="93"/>
      <c r="I8" s="4"/>
      <c r="J8" s="7"/>
      <c r="K8" s="84"/>
      <c r="L8" s="107"/>
      <c r="M8" s="150"/>
      <c r="N8" s="150"/>
      <c r="O8" s="150"/>
      <c r="P8" s="150"/>
      <c r="Q8" s="150"/>
      <c r="R8" s="150"/>
      <c r="S8" s="150"/>
      <c r="T8" s="150"/>
      <c r="U8" s="150"/>
      <c r="V8" s="150"/>
    </row>
    <row r="9" spans="1:22" ht="16" thickBot="1" x14ac:dyDescent="0.25">
      <c r="A9" s="106"/>
      <c r="B9" s="93"/>
      <c r="C9" s="93">
        <v>101</v>
      </c>
      <c r="D9" s="93" t="s">
        <v>9</v>
      </c>
      <c r="E9" s="93"/>
      <c r="F9" s="93"/>
      <c r="G9" s="93"/>
      <c r="H9" s="93"/>
      <c r="I9" s="151" t="str">
        <f>IF(ISBLANK(K9),"",IF(ISNUMBER(K9),"","     Not Number"))</f>
        <v/>
      </c>
      <c r="J9" s="7"/>
      <c r="K9" s="80">
        <v>0</v>
      </c>
      <c r="L9" s="89">
        <f>VALUE(K9)+Nov!L9</f>
        <v>1398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16" thickBot="1" x14ac:dyDescent="0.25">
      <c r="A10" s="106" t="s">
        <v>10</v>
      </c>
      <c r="B10" s="93"/>
      <c r="C10" s="93">
        <v>102</v>
      </c>
      <c r="D10" s="93" t="s">
        <v>11</v>
      </c>
      <c r="E10" s="93"/>
      <c r="F10" s="93"/>
      <c r="G10" s="93"/>
      <c r="H10" s="93"/>
      <c r="I10" s="151" t="str">
        <f>IF(ISBLANK(K10),"",IF(ISNUMBER(K10),"","     Not Number"))</f>
        <v/>
      </c>
      <c r="J10" s="7"/>
      <c r="K10" s="80">
        <v>0</v>
      </c>
      <c r="L10" s="89">
        <f>VALUE(K10)+Nov!L10</f>
        <v>0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</row>
    <row r="11" spans="1:22" ht="16" thickBot="1" x14ac:dyDescent="0.25">
      <c r="A11" s="106"/>
      <c r="B11" s="93"/>
      <c r="C11" s="93">
        <v>103</v>
      </c>
      <c r="D11" s="137" t="s">
        <v>12</v>
      </c>
      <c r="E11" s="93"/>
      <c r="F11" s="93"/>
      <c r="G11" s="93"/>
      <c r="H11" s="93"/>
      <c r="I11" s="151" t="str">
        <f>IF(ISBLANK(K11),"",IF(ISNUMBER(K11),"","     Not Number"))</f>
        <v/>
      </c>
      <c r="J11" s="7"/>
      <c r="K11" s="80">
        <v>-235</v>
      </c>
      <c r="L11" s="89">
        <f>VALUE(K11)+Nov!L11</f>
        <v>-235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</row>
    <row r="12" spans="1:22" ht="14" thickBot="1" x14ac:dyDescent="0.2">
      <c r="A12" s="108"/>
      <c r="B12" s="99"/>
      <c r="C12" s="99"/>
      <c r="D12" s="99" t="s">
        <v>13</v>
      </c>
      <c r="E12" s="99"/>
      <c r="F12" s="99"/>
      <c r="G12" s="99"/>
      <c r="H12" s="99"/>
      <c r="I12" s="12"/>
      <c r="J12" s="13" t="s">
        <v>93</v>
      </c>
      <c r="K12" s="86">
        <f>SUM(K9:K11)</f>
        <v>-235</v>
      </c>
      <c r="L12" s="86">
        <f>SUM(L9:L11)</f>
        <v>1163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2" ht="14" thickBot="1" x14ac:dyDescent="0.2">
      <c r="A13" s="109"/>
      <c r="B13" s="93" t="s">
        <v>14</v>
      </c>
      <c r="C13" s="93"/>
      <c r="D13" s="93"/>
      <c r="E13" s="93"/>
      <c r="F13" s="93"/>
      <c r="G13" s="93"/>
      <c r="H13" s="93"/>
      <c r="I13" s="4"/>
      <c r="J13" s="7"/>
      <c r="K13" s="85"/>
      <c r="L13" s="105"/>
      <c r="M13" s="150"/>
      <c r="N13" s="150"/>
      <c r="O13" s="150"/>
      <c r="P13" s="150"/>
      <c r="Q13" s="150"/>
      <c r="R13" s="150"/>
      <c r="S13" s="150"/>
      <c r="T13" s="150"/>
      <c r="U13" s="150"/>
      <c r="V13" s="150"/>
    </row>
    <row r="14" spans="1:22" ht="16" thickBot="1" x14ac:dyDescent="0.25">
      <c r="A14" s="106"/>
      <c r="B14" s="93"/>
      <c r="C14" s="93">
        <v>201</v>
      </c>
      <c r="D14" s="93" t="s">
        <v>15</v>
      </c>
      <c r="E14" s="93"/>
      <c r="F14" s="93"/>
      <c r="G14" s="93"/>
      <c r="H14" s="93"/>
      <c r="I14" s="151" t="str">
        <f t="shared" ref="I14:I20" si="0">IF(ISBLANK(K14),"",IF(ISNUMBER(K14),"","     Not Number"))</f>
        <v/>
      </c>
      <c r="J14" s="7"/>
      <c r="K14" s="80">
        <v>0</v>
      </c>
      <c r="L14" s="89">
        <f>VALUE(K14)+Nov!L14</f>
        <v>235.39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ht="16" thickBot="1" x14ac:dyDescent="0.25">
      <c r="A15" s="106"/>
      <c r="B15" s="93"/>
      <c r="C15" s="93">
        <v>202</v>
      </c>
      <c r="D15" s="93" t="s">
        <v>16</v>
      </c>
      <c r="E15" s="93"/>
      <c r="F15" s="93"/>
      <c r="G15" s="93"/>
      <c r="H15" s="93"/>
      <c r="I15" s="151" t="str">
        <f t="shared" si="0"/>
        <v/>
      </c>
      <c r="J15" s="7"/>
      <c r="K15" s="80">
        <v>0</v>
      </c>
      <c r="L15" s="89">
        <f>VALUE(K15)+Nov!L15</f>
        <v>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1:22" ht="16" thickBot="1" x14ac:dyDescent="0.25">
      <c r="A16" s="106"/>
      <c r="B16" s="93"/>
      <c r="C16" s="93">
        <v>203</v>
      </c>
      <c r="D16" s="93" t="s">
        <v>17</v>
      </c>
      <c r="E16" s="93"/>
      <c r="F16" s="93"/>
      <c r="G16" s="93"/>
      <c r="H16" s="93"/>
      <c r="I16" s="151" t="str">
        <f t="shared" si="0"/>
        <v/>
      </c>
      <c r="J16" s="7"/>
      <c r="K16" s="80">
        <v>0</v>
      </c>
      <c r="L16" s="89">
        <f>VALUE(K16)+Nov!L16</f>
        <v>56.3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1:22" ht="16" thickBot="1" x14ac:dyDescent="0.25">
      <c r="A17" s="106"/>
      <c r="B17" s="93"/>
      <c r="C17" s="93">
        <v>204</v>
      </c>
      <c r="D17" s="93" t="s">
        <v>18</v>
      </c>
      <c r="E17" s="93"/>
      <c r="F17" s="93"/>
      <c r="G17" s="93"/>
      <c r="H17" s="93"/>
      <c r="I17" s="151" t="str">
        <f t="shared" si="0"/>
        <v/>
      </c>
      <c r="J17" s="7"/>
      <c r="K17" s="80">
        <v>0</v>
      </c>
      <c r="L17" s="89">
        <f>VALUE(K17)+Nov!L17</f>
        <v>408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1:22" ht="16" thickBot="1" x14ac:dyDescent="0.25">
      <c r="A18" s="106"/>
      <c r="B18" s="93"/>
      <c r="C18" s="93">
        <v>205</v>
      </c>
      <c r="D18" s="93" t="s">
        <v>19</v>
      </c>
      <c r="E18" s="93"/>
      <c r="F18" s="93"/>
      <c r="G18" s="93"/>
      <c r="H18" s="93"/>
      <c r="I18" s="151" t="str">
        <f t="shared" si="0"/>
        <v/>
      </c>
      <c r="J18" s="7"/>
      <c r="K18" s="80">
        <v>0</v>
      </c>
      <c r="L18" s="89">
        <f>VALUE(K18)+Nov!L18</f>
        <v>881.25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1:22" ht="16" thickBot="1" x14ac:dyDescent="0.25">
      <c r="A19" s="106"/>
      <c r="B19" s="93"/>
      <c r="C19" s="93">
        <v>206</v>
      </c>
      <c r="D19" s="135" t="s">
        <v>12</v>
      </c>
      <c r="E19" s="93"/>
      <c r="F19" s="93"/>
      <c r="G19" s="93"/>
      <c r="H19" s="93"/>
      <c r="I19" s="151" t="str">
        <f t="shared" si="0"/>
        <v/>
      </c>
      <c r="J19" s="7"/>
      <c r="K19" s="80">
        <v>0</v>
      </c>
      <c r="L19" s="89">
        <f>VALUE(K19)+Nov!L19</f>
        <v>24.98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  <row r="20" spans="1:22" ht="16" thickBot="1" x14ac:dyDescent="0.25">
      <c r="A20" s="106"/>
      <c r="B20" s="111"/>
      <c r="C20" s="111">
        <v>207</v>
      </c>
      <c r="D20" s="136" t="s">
        <v>12</v>
      </c>
      <c r="E20" s="111"/>
      <c r="F20" s="111"/>
      <c r="G20" s="111"/>
      <c r="H20" s="111"/>
      <c r="I20" s="151" t="str">
        <f t="shared" si="0"/>
        <v/>
      </c>
      <c r="J20" s="32"/>
      <c r="K20" s="80">
        <v>0</v>
      </c>
      <c r="L20" s="89">
        <f>VALUE(K20)+Nov!L20</f>
        <v>0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</row>
    <row r="21" spans="1:22" ht="14" thickBot="1" x14ac:dyDescent="0.2">
      <c r="A21" s="112"/>
      <c r="B21" s="113"/>
      <c r="C21" s="113"/>
      <c r="D21" s="113" t="s">
        <v>20</v>
      </c>
      <c r="E21" s="113"/>
      <c r="F21" s="113"/>
      <c r="G21" s="113"/>
      <c r="H21" s="113"/>
      <c r="I21" s="3"/>
      <c r="J21" s="35" t="s">
        <v>94</v>
      </c>
      <c r="K21" s="83">
        <f>SUM(K14:K20)</f>
        <v>0</v>
      </c>
      <c r="L21" s="83">
        <f>SUM(L14:L20)</f>
        <v>1605.92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</row>
    <row r="22" spans="1:22" ht="14" thickBot="1" x14ac:dyDescent="0.2">
      <c r="A22" s="108"/>
      <c r="B22" s="99"/>
      <c r="C22" s="99"/>
      <c r="D22" s="99" t="s">
        <v>21</v>
      </c>
      <c r="E22" s="99"/>
      <c r="F22" s="99"/>
      <c r="G22" s="99"/>
      <c r="H22" s="99" t="s">
        <v>22</v>
      </c>
      <c r="I22" s="11" t="s">
        <v>23</v>
      </c>
      <c r="J22" s="13" t="s">
        <v>95</v>
      </c>
      <c r="K22" s="83">
        <f>K12-K21</f>
        <v>-235</v>
      </c>
      <c r="L22" s="83">
        <f>L12-L21</f>
        <v>-442.92000000000007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pans="1:22" ht="6" customHeight="1" thickBot="1" x14ac:dyDescent="0.2">
      <c r="A23" s="114"/>
      <c r="B23" s="114"/>
      <c r="C23" s="114"/>
      <c r="D23" s="114"/>
      <c r="E23" s="114"/>
      <c r="F23" s="114"/>
      <c r="G23" s="114"/>
      <c r="H23" s="114"/>
      <c r="I23" s="36"/>
      <c r="J23" s="37"/>
      <c r="K23" s="87"/>
      <c r="L23" s="87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2" x14ac:dyDescent="0.15">
      <c r="A24" s="103" t="s">
        <v>24</v>
      </c>
      <c r="B24" s="93"/>
      <c r="C24" s="115"/>
      <c r="D24" s="93"/>
      <c r="E24" s="93"/>
      <c r="F24" s="93"/>
      <c r="G24" s="93"/>
      <c r="H24" s="93"/>
      <c r="I24" s="4"/>
      <c r="J24" s="7"/>
      <c r="K24" s="85"/>
      <c r="L24" s="105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2" ht="14" thickBot="1" x14ac:dyDescent="0.2">
      <c r="A25" s="106"/>
      <c r="B25" s="93" t="s">
        <v>25</v>
      </c>
      <c r="C25" s="93"/>
      <c r="D25" s="93"/>
      <c r="E25" s="93"/>
      <c r="F25" s="93"/>
      <c r="G25" s="93"/>
      <c r="H25" s="93"/>
      <c r="I25" s="4"/>
      <c r="J25" s="7"/>
      <c r="K25" s="88"/>
      <c r="L25" s="1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2" ht="16" thickBot="1" x14ac:dyDescent="0.25">
      <c r="A26" s="106"/>
      <c r="B26" s="93"/>
      <c r="C26" s="93">
        <v>301</v>
      </c>
      <c r="D26" s="93" t="s">
        <v>26</v>
      </c>
      <c r="E26" s="93"/>
      <c r="F26" s="93"/>
      <c r="G26" s="93"/>
      <c r="H26" s="93"/>
      <c r="I26" s="151" t="str">
        <f t="shared" ref="I26:I33" si="1">IF(ISBLANK(K26),"",IF(ISNUMBER(K26),"","     Not Number"))</f>
        <v/>
      </c>
      <c r="J26" s="7"/>
      <c r="K26" s="80">
        <v>0</v>
      </c>
      <c r="L26" s="89">
        <f>VALUE(K26)+Nov!L26</f>
        <v>12460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</row>
    <row r="27" spans="1:22" ht="16" thickBot="1" x14ac:dyDescent="0.25">
      <c r="A27" s="106"/>
      <c r="B27" s="93"/>
      <c r="C27" s="93">
        <v>302</v>
      </c>
      <c r="D27" s="93" t="s">
        <v>27</v>
      </c>
      <c r="E27" s="93"/>
      <c r="F27" s="93"/>
      <c r="G27" s="93"/>
      <c r="H27" s="93"/>
      <c r="I27" s="151" t="str">
        <f t="shared" si="1"/>
        <v/>
      </c>
      <c r="J27" s="7"/>
      <c r="K27" s="80">
        <v>200</v>
      </c>
      <c r="L27" s="89">
        <f>VALUE(K27)+Nov!L27</f>
        <v>15494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</row>
    <row r="28" spans="1:22" ht="16" thickBot="1" x14ac:dyDescent="0.25">
      <c r="A28" s="106"/>
      <c r="B28" s="93"/>
      <c r="C28" s="93">
        <v>303</v>
      </c>
      <c r="D28" s="93" t="s">
        <v>28</v>
      </c>
      <c r="E28" s="93"/>
      <c r="F28" s="93"/>
      <c r="G28" s="93"/>
      <c r="H28" s="93"/>
      <c r="I28" s="151" t="str">
        <f t="shared" si="1"/>
        <v/>
      </c>
      <c r="J28" s="7"/>
      <c r="K28" s="80">
        <v>0</v>
      </c>
      <c r="L28" s="89">
        <f>VALUE(K28)+Nov!L28</f>
        <v>0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/>
    </row>
    <row r="29" spans="1:22" ht="16" thickBot="1" x14ac:dyDescent="0.25">
      <c r="A29" s="106"/>
      <c r="B29" s="93"/>
      <c r="C29" s="93">
        <v>304</v>
      </c>
      <c r="D29" s="93" t="s">
        <v>29</v>
      </c>
      <c r="E29" s="93"/>
      <c r="F29" s="93"/>
      <c r="G29" s="93"/>
      <c r="H29" s="93"/>
      <c r="I29" s="151" t="str">
        <f t="shared" si="1"/>
        <v/>
      </c>
      <c r="J29" s="7"/>
      <c r="K29" s="80">
        <v>0</v>
      </c>
      <c r="L29" s="89">
        <f>VALUE(K29)+Nov!L29</f>
        <v>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</row>
    <row r="30" spans="1:22" ht="16" thickBot="1" x14ac:dyDescent="0.25">
      <c r="A30" s="106"/>
      <c r="B30" s="93"/>
      <c r="C30" s="93">
        <v>305</v>
      </c>
      <c r="D30" s="93" t="s">
        <v>30</v>
      </c>
      <c r="E30" s="93"/>
      <c r="F30" s="93"/>
      <c r="G30" s="93"/>
      <c r="H30" s="93"/>
      <c r="I30" s="151" t="str">
        <f t="shared" si="1"/>
        <v/>
      </c>
      <c r="J30" s="7"/>
      <c r="K30" s="80">
        <v>0</v>
      </c>
      <c r="L30" s="89">
        <f>VALUE(K30)+Nov!L30</f>
        <v>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ht="16" thickBot="1" x14ac:dyDescent="0.25">
      <c r="A31" s="106"/>
      <c r="B31" s="93"/>
      <c r="C31" s="110">
        <v>306</v>
      </c>
      <c r="D31" s="110" t="s">
        <v>31</v>
      </c>
      <c r="E31" s="110"/>
      <c r="F31" s="93"/>
      <c r="G31" s="93"/>
      <c r="H31" s="93"/>
      <c r="I31" s="151" t="str">
        <f t="shared" si="1"/>
        <v/>
      </c>
      <c r="J31" s="7"/>
      <c r="K31" s="80">
        <v>0</v>
      </c>
      <c r="L31" s="89">
        <f>VALUE(K31)+Nov!L31</f>
        <v>186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</row>
    <row r="32" spans="1:22" ht="16" thickBot="1" x14ac:dyDescent="0.25">
      <c r="A32" s="106"/>
      <c r="B32" s="93"/>
      <c r="C32" s="93">
        <v>307</v>
      </c>
      <c r="D32" s="135" t="s">
        <v>12</v>
      </c>
      <c r="E32" s="93"/>
      <c r="F32" s="93"/>
      <c r="G32" s="93"/>
      <c r="H32" s="93"/>
      <c r="I32" s="151" t="str">
        <f t="shared" si="1"/>
        <v/>
      </c>
      <c r="J32" s="7"/>
      <c r="K32" s="80">
        <v>0</v>
      </c>
      <c r="L32" s="89">
        <f>VALUE(K32)+Nov!L32</f>
        <v>0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6" thickBot="1" x14ac:dyDescent="0.25">
      <c r="A33" s="106"/>
      <c r="B33" s="93"/>
      <c r="C33" s="93">
        <v>308</v>
      </c>
      <c r="D33" s="135" t="s">
        <v>12</v>
      </c>
      <c r="E33" s="93"/>
      <c r="F33" s="93"/>
      <c r="G33" s="93"/>
      <c r="H33" s="93"/>
      <c r="I33" s="151" t="str">
        <f t="shared" si="1"/>
        <v/>
      </c>
      <c r="J33" s="42"/>
      <c r="K33" s="80">
        <v>0</v>
      </c>
      <c r="L33" s="89">
        <f>VALUE(K33)+Nov!L33</f>
        <v>0</v>
      </c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ht="14" thickBot="1" x14ac:dyDescent="0.2">
      <c r="A34" s="112"/>
      <c r="B34" s="113"/>
      <c r="C34" s="113"/>
      <c r="D34" s="113" t="s">
        <v>32</v>
      </c>
      <c r="E34" s="113"/>
      <c r="F34" s="113"/>
      <c r="G34" s="113"/>
      <c r="H34" s="113"/>
      <c r="I34" s="3"/>
      <c r="J34" s="35" t="s">
        <v>96</v>
      </c>
      <c r="K34" s="83">
        <f>SUM(K26:K33)</f>
        <v>200</v>
      </c>
      <c r="L34" s="83">
        <f>SUM(L26:L33)</f>
        <v>28140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14" thickBot="1" x14ac:dyDescent="0.2">
      <c r="A35" s="106"/>
      <c r="B35" s="93" t="s">
        <v>14</v>
      </c>
      <c r="C35" s="93"/>
      <c r="D35" s="93"/>
      <c r="E35" s="93"/>
      <c r="F35" s="93"/>
      <c r="G35" s="93"/>
      <c r="H35" s="93"/>
      <c r="I35" s="4"/>
      <c r="J35" s="7"/>
      <c r="K35" s="87"/>
      <c r="L35" s="116"/>
      <c r="M35" s="150"/>
      <c r="N35" s="150"/>
      <c r="O35" s="150"/>
      <c r="P35" s="150"/>
      <c r="Q35" s="150"/>
      <c r="R35" s="150"/>
      <c r="S35" s="150"/>
      <c r="T35" s="150"/>
      <c r="U35" s="150"/>
      <c r="V35" s="150"/>
    </row>
    <row r="36" spans="1:22" ht="16" thickBot="1" x14ac:dyDescent="0.25">
      <c r="A36" s="106"/>
      <c r="B36" s="93"/>
      <c r="C36" s="93">
        <v>401</v>
      </c>
      <c r="D36" s="93" t="s">
        <v>26</v>
      </c>
      <c r="E36" s="93"/>
      <c r="F36" s="93"/>
      <c r="G36" s="93"/>
      <c r="H36" s="93"/>
      <c r="I36" s="151" t="str">
        <f t="shared" ref="I36:I42" si="2">IF(ISBLANK(K36),"",IF(ISNUMBER(K36),"","     Not Number"))</f>
        <v/>
      </c>
      <c r="J36" s="7"/>
      <c r="K36" s="80">
        <v>0</v>
      </c>
      <c r="L36" s="89">
        <f>VALUE(K36)+Nov!L36</f>
        <v>15398.2</v>
      </c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6" thickBot="1" x14ac:dyDescent="0.25">
      <c r="A37" s="106"/>
      <c r="B37" s="93"/>
      <c r="C37" s="93">
        <v>402</v>
      </c>
      <c r="D37" s="93" t="s">
        <v>27</v>
      </c>
      <c r="E37" s="93"/>
      <c r="F37" s="93"/>
      <c r="G37" s="93"/>
      <c r="H37" s="93"/>
      <c r="I37" s="151" t="str">
        <f t="shared" si="2"/>
        <v/>
      </c>
      <c r="J37" s="7"/>
      <c r="K37" s="80">
        <v>8308.14</v>
      </c>
      <c r="L37" s="89">
        <f>VALUE(K37)+Nov!L37</f>
        <v>12283.869999999999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ht="16" thickBot="1" x14ac:dyDescent="0.25">
      <c r="A38" s="106"/>
      <c r="B38" s="93"/>
      <c r="C38" s="110">
        <v>403</v>
      </c>
      <c r="D38" s="110" t="s">
        <v>28</v>
      </c>
      <c r="E38" s="110"/>
      <c r="F38" s="93"/>
      <c r="G38" s="93"/>
      <c r="H38" s="93"/>
      <c r="I38" s="151" t="str">
        <f t="shared" si="2"/>
        <v/>
      </c>
      <c r="J38" s="7"/>
      <c r="K38" s="80">
        <v>0</v>
      </c>
      <c r="L38" s="89">
        <f>VALUE(K38)+Nov!L38</f>
        <v>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6" thickBot="1" x14ac:dyDescent="0.25">
      <c r="A39" s="106"/>
      <c r="B39" s="93"/>
      <c r="C39" s="110">
        <v>404</v>
      </c>
      <c r="D39" s="110" t="s">
        <v>33</v>
      </c>
      <c r="E39" s="110"/>
      <c r="F39" s="93"/>
      <c r="G39" s="93"/>
      <c r="H39" s="93"/>
      <c r="I39" s="151" t="str">
        <f t="shared" si="2"/>
        <v/>
      </c>
      <c r="J39" s="7"/>
      <c r="K39" s="80">
        <v>0</v>
      </c>
      <c r="L39" s="89">
        <f>VALUE(K39)+Nov!L39</f>
        <v>0</v>
      </c>
      <c r="M39" s="150"/>
      <c r="N39" s="150"/>
      <c r="O39" s="150"/>
      <c r="P39" s="150"/>
      <c r="Q39" s="150"/>
      <c r="R39" s="150"/>
      <c r="S39" s="150"/>
      <c r="T39" s="150"/>
      <c r="U39" s="150"/>
      <c r="V39" s="150"/>
    </row>
    <row r="40" spans="1:22" ht="16" thickBot="1" x14ac:dyDescent="0.25">
      <c r="A40" s="106"/>
      <c r="B40" s="93"/>
      <c r="C40" s="110">
        <v>405</v>
      </c>
      <c r="D40" s="110" t="s">
        <v>30</v>
      </c>
      <c r="E40" s="110"/>
      <c r="F40" s="93"/>
      <c r="G40" s="93"/>
      <c r="H40" s="93"/>
      <c r="I40" s="151" t="str">
        <f t="shared" si="2"/>
        <v/>
      </c>
      <c r="J40" s="7"/>
      <c r="K40" s="80">
        <v>0</v>
      </c>
      <c r="L40" s="89">
        <f>VALUE(K40)+Nov!L40</f>
        <v>0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</row>
    <row r="41" spans="1:22" ht="16" thickBot="1" x14ac:dyDescent="0.25">
      <c r="A41" s="106"/>
      <c r="B41" s="93"/>
      <c r="C41" s="93">
        <v>406</v>
      </c>
      <c r="D41" s="93" t="s">
        <v>34</v>
      </c>
      <c r="E41" s="93"/>
      <c r="F41" s="93"/>
      <c r="G41" s="93"/>
      <c r="H41" s="93"/>
      <c r="I41" s="151" t="str">
        <f t="shared" si="2"/>
        <v/>
      </c>
      <c r="J41" s="7"/>
      <c r="K41" s="80">
        <v>0</v>
      </c>
      <c r="L41" s="89">
        <f>VALUE(K41)+Nov!L41</f>
        <v>250.75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</row>
    <row r="42" spans="1:22" ht="16" thickBot="1" x14ac:dyDescent="0.25">
      <c r="A42" s="106"/>
      <c r="B42" s="93"/>
      <c r="C42" s="93">
        <v>407</v>
      </c>
      <c r="D42" s="135" t="s">
        <v>12</v>
      </c>
      <c r="E42" s="93"/>
      <c r="F42" s="93"/>
      <c r="G42" s="93"/>
      <c r="H42" s="93"/>
      <c r="I42" s="151" t="str">
        <f t="shared" si="2"/>
        <v/>
      </c>
      <c r="J42" s="42"/>
      <c r="K42" s="80">
        <v>0</v>
      </c>
      <c r="L42" s="89">
        <f>VALUE(K42)+Nov!L42</f>
        <v>72.13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</row>
    <row r="43" spans="1:22" ht="14" thickBot="1" x14ac:dyDescent="0.2">
      <c r="A43" s="112"/>
      <c r="B43" s="113"/>
      <c r="C43" s="113"/>
      <c r="D43" s="113" t="s">
        <v>35</v>
      </c>
      <c r="E43" s="113"/>
      <c r="F43" s="113"/>
      <c r="G43" s="113"/>
      <c r="H43" s="113"/>
      <c r="I43" s="3"/>
      <c r="J43" s="35" t="s">
        <v>97</v>
      </c>
      <c r="K43" s="83">
        <f>SUM(K36:K42)</f>
        <v>8308.14</v>
      </c>
      <c r="L43" s="83">
        <f>SUM(L36:L42)</f>
        <v>28004.95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</row>
    <row r="44" spans="1:22" ht="14" thickBot="1" x14ac:dyDescent="0.2">
      <c r="A44" s="108"/>
      <c r="B44" s="99"/>
      <c r="C44" s="99"/>
      <c r="D44" s="99" t="s">
        <v>36</v>
      </c>
      <c r="E44" s="99"/>
      <c r="F44" s="99"/>
      <c r="G44" s="99"/>
      <c r="H44" s="99"/>
      <c r="I44" s="11"/>
      <c r="J44" s="13" t="s">
        <v>98</v>
      </c>
      <c r="K44" s="83">
        <f>K34-K43</f>
        <v>-8108.1399999999994</v>
      </c>
      <c r="L44" s="83">
        <f>L34-L43</f>
        <v>135.04999999999927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ht="6" customHeight="1" thickBot="1" x14ac:dyDescent="0.2">
      <c r="A45" s="101"/>
      <c r="B45" s="114"/>
      <c r="C45" s="114"/>
      <c r="D45" s="114"/>
      <c r="E45" s="114"/>
      <c r="F45" s="114"/>
      <c r="G45" s="114"/>
      <c r="H45" s="114"/>
      <c r="I45" s="36"/>
      <c r="J45" s="37"/>
      <c r="K45" s="87"/>
      <c r="L45" s="87"/>
      <c r="M45" s="150"/>
      <c r="N45" s="150"/>
      <c r="O45" s="150"/>
      <c r="P45" s="150"/>
      <c r="Q45" s="150"/>
      <c r="R45" s="150"/>
      <c r="S45" s="150"/>
      <c r="T45" s="150"/>
      <c r="U45" s="150"/>
      <c r="V45" s="150"/>
    </row>
    <row r="46" spans="1:22" ht="14" thickBot="1" x14ac:dyDescent="0.2">
      <c r="A46" s="117" t="s">
        <v>37</v>
      </c>
      <c r="B46" s="114"/>
      <c r="C46" s="114"/>
      <c r="D46" s="118"/>
      <c r="E46" s="118"/>
      <c r="F46" s="114"/>
      <c r="G46" s="114"/>
      <c r="H46" s="114"/>
      <c r="I46" s="167"/>
      <c r="J46" s="173" t="s">
        <v>104</v>
      </c>
      <c r="K46" s="89">
        <f>+K5+K22+K44</f>
        <v>3869.2299999999996</v>
      </c>
      <c r="L46" s="89">
        <f>+L5+L22+L44</f>
        <v>3869.2299999999996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</row>
    <row r="47" spans="1:22" ht="6" customHeight="1" thickBot="1" x14ac:dyDescent="0.2">
      <c r="A47" s="119"/>
      <c r="B47" s="93"/>
      <c r="C47" s="93"/>
      <c r="D47" s="120"/>
      <c r="E47" s="120"/>
      <c r="F47" s="93"/>
      <c r="G47" s="93"/>
      <c r="H47" s="93"/>
      <c r="I47" s="121"/>
      <c r="J47" s="122"/>
      <c r="K47" s="123"/>
      <c r="L47" s="124"/>
      <c r="M47" s="150"/>
      <c r="N47" s="150"/>
      <c r="O47" s="150"/>
      <c r="P47" s="150"/>
      <c r="Q47" s="150"/>
      <c r="R47" s="150"/>
      <c r="S47" s="150"/>
      <c r="T47" s="150"/>
      <c r="U47" s="150"/>
      <c r="V47" s="150"/>
    </row>
    <row r="48" spans="1:22" x14ac:dyDescent="0.15">
      <c r="A48" s="203" t="s">
        <v>38</v>
      </c>
      <c r="B48" s="204"/>
      <c r="C48" s="204"/>
      <c r="D48" s="205"/>
      <c r="E48" s="104"/>
      <c r="F48" s="206" t="s">
        <v>39</v>
      </c>
      <c r="G48" s="207"/>
      <c r="H48" s="104"/>
      <c r="I48" s="208"/>
      <c r="J48" s="208"/>
      <c r="K48" s="208"/>
      <c r="L48" s="209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1:22" ht="13.25" customHeight="1" x14ac:dyDescent="0.15">
      <c r="A49" s="172" t="s">
        <v>40</v>
      </c>
      <c r="B49" s="158"/>
      <c r="C49" s="160"/>
      <c r="D49" s="162">
        <f>D52-D50-D51</f>
        <v>3494.2299999999996</v>
      </c>
      <c r="E49" s="51"/>
      <c r="F49" s="53" t="s">
        <v>41</v>
      </c>
      <c r="G49" s="81">
        <f>Nov!G49</f>
        <v>155</v>
      </c>
      <c r="H49" s="54"/>
      <c r="I49" s="51"/>
      <c r="J49" s="76"/>
      <c r="K49" s="79"/>
      <c r="L49" s="78"/>
      <c r="M49" s="150"/>
      <c r="N49" s="150"/>
      <c r="O49" s="150"/>
      <c r="P49" s="150"/>
      <c r="Q49" s="150"/>
      <c r="R49" s="150"/>
      <c r="S49" s="150"/>
      <c r="T49" s="150"/>
      <c r="U49" s="150"/>
      <c r="V49" s="150"/>
    </row>
    <row r="50" spans="1:22" ht="13.25" customHeight="1" x14ac:dyDescent="0.15">
      <c r="A50" s="25" t="s">
        <v>42</v>
      </c>
      <c r="B50" s="4"/>
      <c r="C50" s="161"/>
      <c r="D50" s="157">
        <f>Nov!D50</f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M50" s="150"/>
      <c r="N50" s="150"/>
      <c r="O50" s="150"/>
      <c r="P50" s="150"/>
      <c r="Q50" s="150"/>
      <c r="R50" s="150"/>
      <c r="S50" s="150"/>
      <c r="T50" s="150"/>
      <c r="U50" s="150"/>
      <c r="V50" s="150"/>
    </row>
    <row r="51" spans="1:22" ht="13.25" customHeight="1" x14ac:dyDescent="0.3">
      <c r="A51" s="56" t="s">
        <v>12</v>
      </c>
      <c r="B51" s="2"/>
      <c r="C51" s="57"/>
      <c r="D51" s="157">
        <f>Nov!D51</f>
        <v>375</v>
      </c>
      <c r="E51" s="51"/>
      <c r="F51" s="4"/>
      <c r="H51" s="170"/>
      <c r="I51" s="170"/>
      <c r="J51" s="76"/>
      <c r="K51" s="165"/>
      <c r="L51" s="78"/>
      <c r="M51" s="150"/>
      <c r="N51" s="150"/>
      <c r="O51" s="150"/>
      <c r="P51" s="150"/>
      <c r="Q51" s="150"/>
      <c r="R51" s="150"/>
      <c r="S51" s="150"/>
      <c r="T51" s="150"/>
      <c r="U51" s="150"/>
      <c r="V51" s="150"/>
    </row>
    <row r="52" spans="1:22" ht="16.5" customHeight="1" thickBot="1" x14ac:dyDescent="0.3">
      <c r="A52" s="58" t="s">
        <v>43</v>
      </c>
      <c r="B52" s="34"/>
      <c r="C52" s="59"/>
      <c r="D52" s="159">
        <f>K46</f>
        <v>3869.2299999999996</v>
      </c>
      <c r="E52" s="51"/>
      <c r="F52" s="54"/>
      <c r="G52" s="185">
        <f>Setup!C46</f>
        <v>43110</v>
      </c>
      <c r="H52" s="186"/>
      <c r="I52" s="186"/>
      <c r="J52" s="62"/>
      <c r="K52" s="176" t="str">
        <f>Nov!K52</f>
        <v>Patrick Graham</v>
      </c>
      <c r="L52" s="155"/>
      <c r="M52" s="150"/>
      <c r="N52" s="150"/>
      <c r="O52" s="150"/>
      <c r="P52" s="150"/>
      <c r="Q52" s="150"/>
      <c r="R52" s="150"/>
      <c r="S52" s="150"/>
      <c r="T52" s="150"/>
      <c r="U52" s="150"/>
      <c r="V52" s="150"/>
    </row>
    <row r="53" spans="1:22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M53" s="150"/>
      <c r="N53" s="150"/>
      <c r="O53" s="150"/>
      <c r="P53" s="150"/>
      <c r="Q53" s="150"/>
      <c r="R53" s="150"/>
      <c r="S53" s="150"/>
      <c r="T53" s="150"/>
      <c r="U53" s="150"/>
      <c r="V53" s="150"/>
    </row>
    <row r="54" spans="1:22" ht="6.75" customHeight="1" x14ac:dyDescent="0.15">
      <c r="A54" s="126"/>
      <c r="B54" s="93"/>
      <c r="C54" s="93"/>
      <c r="D54" s="123"/>
      <c r="E54" s="123"/>
      <c r="F54" s="125"/>
      <c r="G54" s="180"/>
      <c r="H54" s="180"/>
      <c r="I54" s="180"/>
      <c r="J54" s="127"/>
      <c r="K54" s="199"/>
      <c r="L54" s="200"/>
      <c r="M54" s="150"/>
      <c r="N54" s="150"/>
      <c r="O54" s="150"/>
      <c r="P54" s="150"/>
      <c r="Q54" s="150"/>
      <c r="R54" s="150"/>
      <c r="S54" s="150"/>
      <c r="T54" s="150"/>
      <c r="U54" s="150"/>
      <c r="V54" s="150"/>
    </row>
    <row r="55" spans="1:22" ht="9.75" customHeight="1" x14ac:dyDescent="0.15">
      <c r="A55" s="128" t="s">
        <v>45</v>
      </c>
      <c r="B55" s="93"/>
      <c r="C55" s="93"/>
      <c r="D55" s="93"/>
      <c r="E55" s="93"/>
      <c r="F55" s="93"/>
      <c r="G55" s="93"/>
      <c r="H55" s="93"/>
      <c r="I55" s="93"/>
      <c r="J55" s="91"/>
      <c r="K55" s="123"/>
      <c r="L55" s="116"/>
      <c r="M55" s="150"/>
      <c r="N55" s="150"/>
      <c r="O55" s="150"/>
      <c r="P55" s="150"/>
      <c r="Q55" s="150"/>
      <c r="R55" s="150"/>
      <c r="S55" s="150"/>
      <c r="T55" s="150"/>
      <c r="U55" s="150"/>
      <c r="V55" s="150"/>
    </row>
    <row r="56" spans="1:22" ht="14" customHeight="1" thickBot="1" x14ac:dyDescent="0.2">
      <c r="A56" s="129" t="str">
        <f>Jan!A56</f>
        <v>FORM 28, Rev 01/13/17 effective 1/1/2017</v>
      </c>
      <c r="B56" s="130"/>
      <c r="C56" s="130"/>
      <c r="D56" s="130"/>
      <c r="E56" s="131"/>
      <c r="F56" s="131"/>
      <c r="G56" s="131"/>
      <c r="H56" s="131"/>
      <c r="I56" s="131"/>
      <c r="J56" s="132"/>
      <c r="K56" s="133"/>
      <c r="L56" s="134"/>
      <c r="M56" s="150"/>
      <c r="N56" s="150"/>
      <c r="O56" s="150"/>
      <c r="P56" s="150"/>
      <c r="Q56" s="150"/>
      <c r="R56" s="150"/>
      <c r="S56" s="150"/>
      <c r="T56" s="150"/>
      <c r="U56" s="150"/>
      <c r="V56" s="150"/>
    </row>
    <row r="57" spans="1:22" x14ac:dyDescent="0.15">
      <c r="M57" s="150"/>
      <c r="N57" s="150"/>
      <c r="O57" s="150"/>
      <c r="P57" s="150"/>
      <c r="Q57" s="150"/>
      <c r="R57" s="150"/>
      <c r="S57" s="150"/>
      <c r="T57" s="150"/>
      <c r="U57" s="150"/>
      <c r="V57" s="150"/>
    </row>
    <row r="58" spans="1:22" x14ac:dyDescent="0.15">
      <c r="M58" s="150"/>
      <c r="N58" s="150"/>
      <c r="O58" s="150"/>
      <c r="P58" s="150"/>
      <c r="Q58" s="150"/>
      <c r="R58" s="150"/>
      <c r="S58" s="150"/>
      <c r="T58" s="150"/>
      <c r="U58" s="150"/>
      <c r="V58" s="150"/>
    </row>
    <row r="59" spans="1:22" x14ac:dyDescent="0.15"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x14ac:dyDescent="0.15">
      <c r="M60" s="150"/>
      <c r="N60" s="150"/>
      <c r="O60" s="150"/>
      <c r="P60" s="150"/>
      <c r="Q60" s="150"/>
      <c r="R60" s="150"/>
      <c r="S60" s="150"/>
      <c r="T60" s="150"/>
      <c r="U60" s="150"/>
      <c r="V60" s="150"/>
    </row>
    <row r="61" spans="1:22" x14ac:dyDescent="0.15">
      <c r="B61" s="72"/>
      <c r="M61" s="150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1:22" x14ac:dyDescent="0.15"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2" x14ac:dyDescent="0.15"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  <row r="64" spans="1:22" x14ac:dyDescent="0.15">
      <c r="M64" s="150"/>
      <c r="N64" s="150"/>
      <c r="O64" s="150"/>
      <c r="P64" s="150"/>
      <c r="Q64" s="150"/>
      <c r="R64" s="150"/>
      <c r="S64" s="150"/>
      <c r="T64" s="150"/>
      <c r="U64" s="150"/>
      <c r="V64" s="150"/>
    </row>
    <row r="65" spans="13:22" x14ac:dyDescent="0.15"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spans="13:22" x14ac:dyDescent="0.15"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  <row r="67" spans="13:22" x14ac:dyDescent="0.15">
      <c r="M67" s="150"/>
      <c r="N67" s="150"/>
      <c r="O67" s="150"/>
      <c r="P67" s="150"/>
      <c r="Q67" s="150"/>
      <c r="R67" s="150"/>
      <c r="S67" s="150"/>
      <c r="T67" s="150"/>
      <c r="U67" s="150"/>
      <c r="V67" s="150"/>
    </row>
    <row r="68" spans="13:22" x14ac:dyDescent="0.15">
      <c r="M68" s="150"/>
      <c r="N68" s="150"/>
      <c r="O68" s="150"/>
      <c r="P68" s="150"/>
      <c r="Q68" s="150"/>
      <c r="R68" s="150"/>
      <c r="S68" s="150"/>
      <c r="T68" s="150"/>
      <c r="U68" s="150"/>
      <c r="V68" s="150"/>
    </row>
    <row r="69" spans="13:22" x14ac:dyDescent="0.15">
      <c r="M69" s="150"/>
      <c r="N69" s="150"/>
      <c r="O69" s="150"/>
      <c r="P69" s="150"/>
      <c r="Q69" s="150"/>
      <c r="R69" s="150"/>
      <c r="S69" s="150"/>
      <c r="T69" s="150"/>
      <c r="U69" s="150"/>
      <c r="V69" s="150"/>
    </row>
  </sheetData>
  <sheetProtection password="DCCF" sheet="1"/>
  <mergeCells count="12">
    <mergeCell ref="G54:I54"/>
    <mergeCell ref="K54:L54"/>
    <mergeCell ref="F50:G50"/>
    <mergeCell ref="G53:I53"/>
    <mergeCell ref="K53:L53"/>
    <mergeCell ref="G52:I52"/>
    <mergeCell ref="A1:K1"/>
    <mergeCell ref="A2:C2"/>
    <mergeCell ref="A3:C3"/>
    <mergeCell ref="A48:D48"/>
    <mergeCell ref="F48:G48"/>
    <mergeCell ref="I48:L48"/>
  </mergeCells>
  <phoneticPr fontId="5" type="noConversion"/>
  <pageMargins left="1" right="0.5" top="0.25" bottom="0.5" header="0.5" footer="0.5"/>
  <pageSetup scale="92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6"/>
  <sheetViews>
    <sheetView topLeftCell="A5" workbookViewId="0">
      <selection activeCell="I5" sqref="I5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4" s="4" customFormat="1" ht="25.5" customHeight="1" x14ac:dyDescent="0.3">
      <c r="A1" s="187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1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x14ac:dyDescent="0.15">
      <c r="A2" s="190" t="s">
        <v>0</v>
      </c>
      <c r="B2" s="191"/>
      <c r="C2" s="191"/>
      <c r="D2" s="73">
        <f>Setup!E10</f>
        <v>170</v>
      </c>
      <c r="E2" s="4"/>
      <c r="F2" s="7" t="s">
        <v>1</v>
      </c>
      <c r="G2" s="73">
        <f>Setup!E11</f>
        <v>1</v>
      </c>
      <c r="H2" s="4"/>
      <c r="I2" s="7" t="s">
        <v>2</v>
      </c>
      <c r="J2" s="73">
        <f>Setup!E12</f>
        <v>2</v>
      </c>
      <c r="K2" s="4"/>
      <c r="L2" s="5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x14ac:dyDescent="0.15">
      <c r="A3" s="190" t="s">
        <v>3</v>
      </c>
      <c r="B3" s="191"/>
      <c r="C3" s="191"/>
      <c r="D3" s="74" t="s">
        <v>46</v>
      </c>
      <c r="E3" s="4"/>
      <c r="F3" s="7" t="s">
        <v>4</v>
      </c>
      <c r="G3" s="3">
        <f>Setup!E13</f>
        <v>2017</v>
      </c>
      <c r="H3" s="4"/>
      <c r="I3" s="4"/>
      <c r="J3" s="7"/>
      <c r="K3" s="4"/>
      <c r="L3" s="5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</row>
    <row r="4" spans="1:24" ht="14" thickBot="1" x14ac:dyDescent="0.2">
      <c r="A4" s="6"/>
      <c r="B4" s="7"/>
      <c r="C4" s="7"/>
      <c r="D4" s="4"/>
      <c r="E4" s="4"/>
      <c r="F4" s="7"/>
      <c r="G4" s="4"/>
      <c r="H4" s="4"/>
      <c r="I4" s="4"/>
      <c r="J4" s="7"/>
      <c r="K4" s="8" t="s">
        <v>3</v>
      </c>
      <c r="L4" s="9" t="s">
        <v>5</v>
      </c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</row>
    <row r="5" spans="1:24" ht="14" thickBot="1" x14ac:dyDescent="0.2">
      <c r="A5" s="10" t="s">
        <v>6</v>
      </c>
      <c r="B5" s="11"/>
      <c r="C5" s="11"/>
      <c r="D5" s="11"/>
      <c r="E5" s="11"/>
      <c r="F5" s="11"/>
      <c r="G5" s="11"/>
      <c r="H5" s="11"/>
      <c r="I5" s="12"/>
      <c r="J5" s="13" t="s">
        <v>92</v>
      </c>
      <c r="K5" s="14">
        <f>Setup!E14</f>
        <v>4177.1000000000004</v>
      </c>
      <c r="L5" s="15">
        <f>Setup!E14</f>
        <v>4177.1000000000004</v>
      </c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24" ht="6" customHeight="1" thickBot="1" x14ac:dyDescent="0.2">
      <c r="A6" s="16"/>
      <c r="B6" s="4"/>
      <c r="C6" s="4"/>
      <c r="D6" s="4"/>
      <c r="E6" s="4"/>
      <c r="F6" s="4"/>
      <c r="G6" s="4"/>
      <c r="H6" s="4"/>
      <c r="I6" s="17"/>
      <c r="J6" s="7"/>
      <c r="K6" s="18"/>
      <c r="L6" s="19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x14ac:dyDescent="0.15">
      <c r="A7" s="20" t="s">
        <v>7</v>
      </c>
      <c r="B7" s="21"/>
      <c r="C7" s="21"/>
      <c r="D7" s="21"/>
      <c r="E7" s="21"/>
      <c r="F7" s="21"/>
      <c r="G7" s="21"/>
      <c r="H7" s="21"/>
      <c r="I7" s="21"/>
      <c r="J7" s="22"/>
      <c r="K7" s="23"/>
      <c r="L7" s="24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ht="14" thickBot="1" x14ac:dyDescent="0.2">
      <c r="A8" s="25" t="s">
        <v>8</v>
      </c>
      <c r="B8" s="4"/>
      <c r="C8" s="4"/>
      <c r="D8" s="4"/>
      <c r="E8" s="4"/>
      <c r="F8" s="4"/>
      <c r="G8" s="4"/>
      <c r="H8" s="4"/>
      <c r="I8" s="4"/>
      <c r="J8" s="7"/>
      <c r="K8" s="18"/>
      <c r="L8" s="26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ht="16" thickBot="1" x14ac:dyDescent="0.25">
      <c r="A9" s="25"/>
      <c r="B9" s="4"/>
      <c r="C9" s="4">
        <v>101</v>
      </c>
      <c r="D9" s="4" t="s">
        <v>9</v>
      </c>
      <c r="E9" s="4"/>
      <c r="F9" s="4"/>
      <c r="G9" s="4"/>
      <c r="H9" s="4"/>
      <c r="I9" s="151" t="str">
        <f>IF(ISBLANK(K9),"",IF(ISNUMBER(K9),"","     Not Number"))</f>
        <v/>
      </c>
      <c r="J9" s="7"/>
      <c r="K9" s="80">
        <v>750</v>
      </c>
      <c r="L9" s="27">
        <f>VALUE(K9)</f>
        <v>750</v>
      </c>
      <c r="N9" s="150"/>
      <c r="O9" s="150"/>
      <c r="P9" s="169"/>
      <c r="Q9" s="150"/>
      <c r="R9" s="150"/>
      <c r="S9" s="150"/>
      <c r="T9" s="150"/>
      <c r="U9" s="150"/>
      <c r="V9" s="150"/>
      <c r="W9" s="150"/>
      <c r="X9" s="150"/>
    </row>
    <row r="10" spans="1:24" ht="16" thickBot="1" x14ac:dyDescent="0.25">
      <c r="A10" s="25" t="s">
        <v>10</v>
      </c>
      <c r="B10" s="4"/>
      <c r="C10" s="4">
        <v>102</v>
      </c>
      <c r="D10" s="4" t="s">
        <v>11</v>
      </c>
      <c r="E10" s="4"/>
      <c r="F10" s="4"/>
      <c r="G10" s="4"/>
      <c r="H10" s="4"/>
      <c r="I10" s="151" t="str">
        <f>IF(ISBLANK(K10),"",IF(ISNUMBER(K10),"","     Not Number"))</f>
        <v/>
      </c>
      <c r="J10" s="7"/>
      <c r="K10" s="80">
        <v>0</v>
      </c>
      <c r="L10" s="27">
        <f>VALUE(K10)</f>
        <v>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ht="16" thickBot="1" x14ac:dyDescent="0.25">
      <c r="A11" s="25"/>
      <c r="B11" s="4"/>
      <c r="C11" s="4">
        <v>103</v>
      </c>
      <c r="D11" s="137" t="s">
        <v>12</v>
      </c>
      <c r="E11" s="4"/>
      <c r="F11" s="4"/>
      <c r="G11" s="4"/>
      <c r="H11" s="4"/>
      <c r="I11" s="151" t="str">
        <f>IF(ISBLANK(K11),"",IF(ISNUMBER(K11),"","     Not Number"))</f>
        <v/>
      </c>
      <c r="J11" s="7"/>
      <c r="K11" s="80">
        <v>0</v>
      </c>
      <c r="L11" s="27">
        <f>VALUE(K11)</f>
        <v>0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ht="14" thickBot="1" x14ac:dyDescent="0.2">
      <c r="A12" s="28"/>
      <c r="B12" s="11"/>
      <c r="C12" s="11"/>
      <c r="D12" s="11" t="s">
        <v>13</v>
      </c>
      <c r="E12" s="11"/>
      <c r="F12" s="11"/>
      <c r="G12" s="11"/>
      <c r="H12" s="11"/>
      <c r="I12" s="12"/>
      <c r="J12" s="13" t="s">
        <v>93</v>
      </c>
      <c r="K12" s="29">
        <f>SUM(K9:K11)</f>
        <v>750</v>
      </c>
      <c r="L12" s="29">
        <f>SUM(L9:L11)</f>
        <v>750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ht="14" thickBot="1" x14ac:dyDescent="0.2">
      <c r="A13" s="30"/>
      <c r="B13" s="4" t="s">
        <v>14</v>
      </c>
      <c r="C13" s="4"/>
      <c r="D13" s="4"/>
      <c r="E13" s="4"/>
      <c r="F13" s="4"/>
      <c r="G13" s="4"/>
      <c r="H13" s="4"/>
      <c r="I13" s="4"/>
      <c r="J13" s="7"/>
      <c r="K13" s="23"/>
      <c r="L13" s="24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 ht="16" thickBot="1" x14ac:dyDescent="0.25">
      <c r="A14" s="25"/>
      <c r="B14" s="4"/>
      <c r="C14" s="4">
        <v>201</v>
      </c>
      <c r="D14" s="4" t="s">
        <v>15</v>
      </c>
      <c r="E14" s="4"/>
      <c r="F14" s="4"/>
      <c r="G14" s="4"/>
      <c r="H14" s="4"/>
      <c r="I14" s="151" t="str">
        <f t="shared" ref="I14:I20" si="0">IF(ISBLANK(K14),"",IF(ISNUMBER(K14),"","     Not Number"))</f>
        <v/>
      </c>
      <c r="J14" s="7"/>
      <c r="K14" s="80">
        <v>0</v>
      </c>
      <c r="L14" s="27">
        <f t="shared" ref="L14:L20" si="1">VALUE(K14)</f>
        <v>0</v>
      </c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 ht="16" thickBot="1" x14ac:dyDescent="0.25">
      <c r="A15" s="25"/>
      <c r="B15" s="4"/>
      <c r="C15" s="4">
        <v>202</v>
      </c>
      <c r="D15" s="4" t="s">
        <v>16</v>
      </c>
      <c r="E15" s="4"/>
      <c r="F15" s="4"/>
      <c r="G15" s="4"/>
      <c r="H15" s="4"/>
      <c r="I15" s="151" t="str">
        <f t="shared" si="0"/>
        <v/>
      </c>
      <c r="J15" s="7"/>
      <c r="K15" s="80">
        <v>0</v>
      </c>
      <c r="L15" s="27">
        <f t="shared" si="1"/>
        <v>0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ht="16" thickBot="1" x14ac:dyDescent="0.25">
      <c r="A16" s="25"/>
      <c r="B16" s="4"/>
      <c r="C16" s="4">
        <v>203</v>
      </c>
      <c r="D16" s="4" t="s">
        <v>17</v>
      </c>
      <c r="E16" s="4"/>
      <c r="F16" s="4"/>
      <c r="G16" s="4"/>
      <c r="H16" s="4"/>
      <c r="I16" s="151" t="str">
        <f t="shared" si="0"/>
        <v/>
      </c>
      <c r="J16" s="7"/>
      <c r="K16" s="80">
        <v>0</v>
      </c>
      <c r="L16" s="27">
        <f t="shared" si="1"/>
        <v>0</v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ht="16" thickBot="1" x14ac:dyDescent="0.25">
      <c r="A17" s="25"/>
      <c r="B17" s="4"/>
      <c r="C17" s="4">
        <v>204</v>
      </c>
      <c r="D17" s="4" t="s">
        <v>18</v>
      </c>
      <c r="E17" s="4"/>
      <c r="F17" s="4"/>
      <c r="G17" s="4"/>
      <c r="H17" s="4"/>
      <c r="I17" s="151" t="str">
        <f t="shared" si="0"/>
        <v/>
      </c>
      <c r="J17" s="7"/>
      <c r="K17" s="80">
        <v>120</v>
      </c>
      <c r="L17" s="27">
        <f t="shared" si="1"/>
        <v>120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ht="16" thickBot="1" x14ac:dyDescent="0.25">
      <c r="A18" s="25"/>
      <c r="B18" s="4"/>
      <c r="C18" s="4">
        <v>205</v>
      </c>
      <c r="D18" s="4" t="s">
        <v>19</v>
      </c>
      <c r="E18" s="4"/>
      <c r="F18" s="4"/>
      <c r="G18" s="4"/>
      <c r="H18" s="4"/>
      <c r="I18" s="151" t="str">
        <f t="shared" si="0"/>
        <v/>
      </c>
      <c r="J18" s="7"/>
      <c r="K18" s="80">
        <v>182.25</v>
      </c>
      <c r="L18" s="27">
        <f t="shared" si="1"/>
        <v>182.25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ht="16" thickBot="1" x14ac:dyDescent="0.25">
      <c r="A19" s="25"/>
      <c r="B19" s="4"/>
      <c r="C19" s="4">
        <v>206</v>
      </c>
      <c r="D19" s="135" t="s">
        <v>12</v>
      </c>
      <c r="E19" s="4"/>
      <c r="F19" s="4"/>
      <c r="G19" s="4"/>
      <c r="H19" s="4"/>
      <c r="I19" s="151" t="str">
        <f t="shared" si="0"/>
        <v/>
      </c>
      <c r="J19" s="7"/>
      <c r="K19" s="80">
        <v>0</v>
      </c>
      <c r="L19" s="27">
        <f t="shared" si="1"/>
        <v>0</v>
      </c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ht="16" thickBot="1" x14ac:dyDescent="0.25">
      <c r="A20" s="25"/>
      <c r="B20" s="2"/>
      <c r="C20" s="2">
        <v>207</v>
      </c>
      <c r="D20" s="136" t="s">
        <v>12</v>
      </c>
      <c r="E20" s="2"/>
      <c r="F20" s="2"/>
      <c r="G20" s="2"/>
      <c r="H20" s="2"/>
      <c r="I20" s="151" t="str">
        <f t="shared" si="0"/>
        <v/>
      </c>
      <c r="J20" s="32"/>
      <c r="K20" s="80">
        <v>0</v>
      </c>
      <c r="L20" s="27">
        <f t="shared" si="1"/>
        <v>0</v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ht="14" thickBot="1" x14ac:dyDescent="0.2">
      <c r="A21" s="33"/>
      <c r="B21" s="34"/>
      <c r="C21" s="34"/>
      <c r="D21" s="34" t="s">
        <v>20</v>
      </c>
      <c r="E21" s="34"/>
      <c r="F21" s="34"/>
      <c r="G21" s="34"/>
      <c r="H21" s="34"/>
      <c r="I21" s="3"/>
      <c r="J21" s="35" t="s">
        <v>94</v>
      </c>
      <c r="K21" s="14">
        <f>SUM(K14:K20)</f>
        <v>302.25</v>
      </c>
      <c r="L21" s="14">
        <f>SUM(L14:L20)</f>
        <v>302.25</v>
      </c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ht="14" thickBot="1" x14ac:dyDescent="0.2">
      <c r="A22" s="28"/>
      <c r="B22" s="11"/>
      <c r="C22" s="11"/>
      <c r="D22" s="11" t="s">
        <v>21</v>
      </c>
      <c r="E22" s="11"/>
      <c r="F22" s="11"/>
      <c r="G22" s="11"/>
      <c r="H22" s="11" t="s">
        <v>22</v>
      </c>
      <c r="I22" s="11" t="s">
        <v>23</v>
      </c>
      <c r="J22" s="13" t="s">
        <v>95</v>
      </c>
      <c r="K22" s="14">
        <f>K12-K21</f>
        <v>447.75</v>
      </c>
      <c r="L22" s="14">
        <f>L12-L21</f>
        <v>447.75</v>
      </c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ht="6" customHeight="1" thickBo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7"/>
      <c r="K23" s="38"/>
      <c r="L23" s="38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x14ac:dyDescent="0.15">
      <c r="A24" s="20" t="s">
        <v>24</v>
      </c>
      <c r="B24" s="4"/>
      <c r="C24" s="39"/>
      <c r="D24" s="4"/>
      <c r="E24" s="4"/>
      <c r="F24" s="4"/>
      <c r="G24" s="4"/>
      <c r="H24" s="4"/>
      <c r="I24" s="4"/>
      <c r="J24" s="7"/>
      <c r="K24" s="23"/>
      <c r="L24" s="24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ht="14" thickBot="1" x14ac:dyDescent="0.2">
      <c r="A25" s="25"/>
      <c r="B25" s="4" t="s">
        <v>25</v>
      </c>
      <c r="C25" s="4"/>
      <c r="D25" s="4"/>
      <c r="E25" s="4"/>
      <c r="F25" s="4"/>
      <c r="G25" s="4"/>
      <c r="H25" s="4"/>
      <c r="I25" s="4"/>
      <c r="J25" s="7"/>
      <c r="K25" s="40"/>
      <c r="L25" s="41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ht="16" thickBot="1" x14ac:dyDescent="0.25">
      <c r="A26" s="25"/>
      <c r="B26" s="4"/>
      <c r="C26" s="4">
        <v>301</v>
      </c>
      <c r="D26" s="4" t="s">
        <v>26</v>
      </c>
      <c r="E26" s="4"/>
      <c r="F26" s="4"/>
      <c r="G26" s="4"/>
      <c r="H26" s="4"/>
      <c r="I26" s="151" t="str">
        <f t="shared" ref="I26:I33" si="2">IF(ISBLANK(K26),"",IF(ISNUMBER(K26),"","     Not Number"))</f>
        <v/>
      </c>
      <c r="J26" s="7"/>
      <c r="K26" s="80">
        <v>1230</v>
      </c>
      <c r="L26" s="27">
        <f t="shared" ref="L26:L33" si="3">VALUE(K26)</f>
        <v>1230</v>
      </c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 ht="16" thickBot="1" x14ac:dyDescent="0.25">
      <c r="A27" s="25"/>
      <c r="B27" s="4"/>
      <c r="C27" s="4">
        <v>302</v>
      </c>
      <c r="D27" s="4" t="s">
        <v>27</v>
      </c>
      <c r="E27" s="4"/>
      <c r="F27" s="4"/>
      <c r="G27" s="4"/>
      <c r="H27" s="4"/>
      <c r="I27" s="151" t="str">
        <f t="shared" si="2"/>
        <v/>
      </c>
      <c r="J27" s="7"/>
      <c r="K27" s="80">
        <v>0</v>
      </c>
      <c r="L27" s="27">
        <f t="shared" si="3"/>
        <v>0</v>
      </c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6" thickBot="1" x14ac:dyDescent="0.25">
      <c r="A28" s="25"/>
      <c r="B28" s="4"/>
      <c r="C28" s="4">
        <v>303</v>
      </c>
      <c r="D28" s="4" t="s">
        <v>28</v>
      </c>
      <c r="E28" s="4"/>
      <c r="F28" s="4"/>
      <c r="G28" s="4"/>
      <c r="H28" s="4"/>
      <c r="I28" s="151" t="str">
        <f t="shared" si="2"/>
        <v/>
      </c>
      <c r="J28" s="7"/>
      <c r="K28" s="80">
        <v>0</v>
      </c>
      <c r="L28" s="27">
        <f t="shared" si="3"/>
        <v>0</v>
      </c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6" thickBot="1" x14ac:dyDescent="0.25">
      <c r="A29" s="25"/>
      <c r="B29" s="4"/>
      <c r="C29" s="4">
        <v>304</v>
      </c>
      <c r="D29" s="4" t="s">
        <v>29</v>
      </c>
      <c r="E29" s="4"/>
      <c r="F29" s="4"/>
      <c r="G29" s="4"/>
      <c r="H29" s="4"/>
      <c r="I29" s="151" t="str">
        <f t="shared" si="2"/>
        <v/>
      </c>
      <c r="J29" s="7"/>
      <c r="K29" s="80">
        <v>0</v>
      </c>
      <c r="L29" s="27">
        <f t="shared" si="3"/>
        <v>0</v>
      </c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6" thickBot="1" x14ac:dyDescent="0.25">
      <c r="A30" s="25"/>
      <c r="B30" s="4"/>
      <c r="C30" s="4">
        <v>305</v>
      </c>
      <c r="D30" s="4" t="s">
        <v>30</v>
      </c>
      <c r="E30" s="4"/>
      <c r="F30" s="4"/>
      <c r="G30" s="4"/>
      <c r="H30" s="4"/>
      <c r="I30" s="151" t="str">
        <f t="shared" si="2"/>
        <v/>
      </c>
      <c r="J30" s="7"/>
      <c r="K30" s="80">
        <v>0</v>
      </c>
      <c r="L30" s="27">
        <f t="shared" si="3"/>
        <v>0</v>
      </c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6" thickBot="1" x14ac:dyDescent="0.25">
      <c r="A31" s="25"/>
      <c r="B31" s="4"/>
      <c r="C31" s="31">
        <v>306</v>
      </c>
      <c r="D31" s="31" t="s">
        <v>31</v>
      </c>
      <c r="E31" s="31"/>
      <c r="F31" s="4"/>
      <c r="G31" s="4"/>
      <c r="H31" s="4"/>
      <c r="I31" s="151" t="str">
        <f t="shared" si="2"/>
        <v/>
      </c>
      <c r="J31" s="7"/>
      <c r="K31" s="80">
        <v>0</v>
      </c>
      <c r="L31" s="27">
        <f t="shared" si="3"/>
        <v>0</v>
      </c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ht="16" thickBot="1" x14ac:dyDescent="0.25">
      <c r="A32" s="25"/>
      <c r="B32" s="4"/>
      <c r="C32" s="4">
        <v>307</v>
      </c>
      <c r="D32" s="135" t="s">
        <v>12</v>
      </c>
      <c r="E32" s="4"/>
      <c r="F32" s="4"/>
      <c r="G32" s="4"/>
      <c r="H32" s="4"/>
      <c r="I32" s="151" t="str">
        <f t="shared" si="2"/>
        <v/>
      </c>
      <c r="J32" s="7"/>
      <c r="K32" s="80">
        <v>0</v>
      </c>
      <c r="L32" s="27">
        <f t="shared" si="3"/>
        <v>0</v>
      </c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ht="16" thickBot="1" x14ac:dyDescent="0.25">
      <c r="A33" s="25"/>
      <c r="B33" s="4"/>
      <c r="C33" s="4">
        <v>308</v>
      </c>
      <c r="D33" s="135" t="s">
        <v>12</v>
      </c>
      <c r="E33" s="4"/>
      <c r="F33" s="4"/>
      <c r="G33" s="4"/>
      <c r="H33" s="4"/>
      <c r="I33" s="151" t="str">
        <f t="shared" si="2"/>
        <v/>
      </c>
      <c r="J33" s="42"/>
      <c r="K33" s="80">
        <v>0</v>
      </c>
      <c r="L33" s="27">
        <f t="shared" si="3"/>
        <v>0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ht="14" thickBot="1" x14ac:dyDescent="0.2">
      <c r="A34" s="33"/>
      <c r="B34" s="34"/>
      <c r="C34" s="34"/>
      <c r="D34" s="34" t="s">
        <v>32</v>
      </c>
      <c r="E34" s="34"/>
      <c r="F34" s="34"/>
      <c r="G34" s="34"/>
      <c r="H34" s="34"/>
      <c r="I34" s="3"/>
      <c r="J34" s="35" t="s">
        <v>96</v>
      </c>
      <c r="K34" s="14">
        <f>SUM(K26:K33)</f>
        <v>1230</v>
      </c>
      <c r="L34" s="14">
        <f>SUM(L26:L33)</f>
        <v>1230</v>
      </c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1:24" ht="14" thickBot="1" x14ac:dyDescent="0.2">
      <c r="A35" s="25"/>
      <c r="B35" s="4" t="s">
        <v>14</v>
      </c>
      <c r="C35" s="4"/>
      <c r="D35" s="4"/>
      <c r="E35" s="4"/>
      <c r="F35" s="4"/>
      <c r="G35" s="4"/>
      <c r="H35" s="4"/>
      <c r="I35" s="4"/>
      <c r="J35" s="7"/>
      <c r="K35" s="38"/>
      <c r="L35" s="41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24" ht="16" thickBot="1" x14ac:dyDescent="0.25">
      <c r="A36" s="25"/>
      <c r="B36" s="4"/>
      <c r="C36" s="4">
        <v>401</v>
      </c>
      <c r="D36" s="4" t="s">
        <v>26</v>
      </c>
      <c r="E36" s="4"/>
      <c r="F36" s="4"/>
      <c r="G36" s="4"/>
      <c r="H36" s="4"/>
      <c r="I36" s="151" t="str">
        <f t="shared" ref="I36:I42" si="4">IF(ISBLANK(K36),"",IF(ISNUMBER(K36),"","     Not Number"))</f>
        <v/>
      </c>
      <c r="J36" s="7"/>
      <c r="K36" s="80">
        <v>1374.26</v>
      </c>
      <c r="L36" s="27">
        <f t="shared" ref="L36:L42" si="5">VALUE(K36)</f>
        <v>1374.26</v>
      </c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</row>
    <row r="37" spans="1:24" ht="16" thickBot="1" x14ac:dyDescent="0.25">
      <c r="A37" s="25"/>
      <c r="B37" s="4"/>
      <c r="C37" s="4">
        <v>402</v>
      </c>
      <c r="D37" s="4" t="s">
        <v>27</v>
      </c>
      <c r="E37" s="4"/>
      <c r="F37" s="4"/>
      <c r="G37" s="4"/>
      <c r="H37" s="4"/>
      <c r="I37" s="151" t="str">
        <f t="shared" si="4"/>
        <v/>
      </c>
      <c r="J37" s="7"/>
      <c r="K37" s="80">
        <v>0</v>
      </c>
      <c r="L37" s="27">
        <f t="shared" si="5"/>
        <v>0</v>
      </c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</row>
    <row r="38" spans="1:24" ht="16" thickBot="1" x14ac:dyDescent="0.25">
      <c r="A38" s="25"/>
      <c r="B38" s="4"/>
      <c r="C38" s="31">
        <v>403</v>
      </c>
      <c r="D38" s="31" t="s">
        <v>28</v>
      </c>
      <c r="E38" s="31"/>
      <c r="F38" s="4"/>
      <c r="G38" s="4"/>
      <c r="H38" s="4"/>
      <c r="I38" s="151" t="str">
        <f t="shared" si="4"/>
        <v/>
      </c>
      <c r="J38" s="7"/>
      <c r="K38" s="147">
        <v>0</v>
      </c>
      <c r="L38" s="27">
        <f t="shared" si="5"/>
        <v>0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ht="16" thickBot="1" x14ac:dyDescent="0.25">
      <c r="A39" s="25"/>
      <c r="B39" s="4"/>
      <c r="C39" s="31">
        <v>404</v>
      </c>
      <c r="D39" s="31" t="s">
        <v>33</v>
      </c>
      <c r="E39" s="31"/>
      <c r="F39" s="4"/>
      <c r="G39" s="4"/>
      <c r="H39" s="4"/>
      <c r="I39" s="151" t="str">
        <f t="shared" si="4"/>
        <v/>
      </c>
      <c r="J39" s="7"/>
      <c r="K39" s="80">
        <v>0</v>
      </c>
      <c r="L39" s="27">
        <f t="shared" si="5"/>
        <v>0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</row>
    <row r="40" spans="1:24" ht="16" thickBot="1" x14ac:dyDescent="0.25">
      <c r="A40" s="25"/>
      <c r="B40" s="4"/>
      <c r="C40" s="31">
        <v>405</v>
      </c>
      <c r="D40" s="31" t="s">
        <v>30</v>
      </c>
      <c r="E40" s="31"/>
      <c r="F40" s="4"/>
      <c r="G40" s="4"/>
      <c r="H40" s="4"/>
      <c r="I40" s="151" t="str">
        <f t="shared" si="4"/>
        <v/>
      </c>
      <c r="J40" s="7"/>
      <c r="K40" s="80">
        <v>0</v>
      </c>
      <c r="L40" s="27">
        <f t="shared" si="5"/>
        <v>0</v>
      </c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</row>
    <row r="41" spans="1:24" ht="17" thickBot="1" x14ac:dyDescent="0.25">
      <c r="A41" s="25"/>
      <c r="B41" s="4"/>
      <c r="C41" s="4">
        <v>406</v>
      </c>
      <c r="D41" s="4" t="s">
        <v>34</v>
      </c>
      <c r="E41" s="4"/>
      <c r="F41" s="4"/>
      <c r="G41" s="4"/>
      <c r="H41" s="4"/>
      <c r="I41" s="151" t="str">
        <f t="shared" si="4"/>
        <v/>
      </c>
      <c r="J41" s="7"/>
      <c r="K41" s="80">
        <v>0</v>
      </c>
      <c r="L41" s="27">
        <f t="shared" si="5"/>
        <v>0</v>
      </c>
      <c r="N41" s="150"/>
      <c r="O41" s="150"/>
      <c r="P41" s="150"/>
      <c r="Q41" s="177"/>
      <c r="R41" s="150"/>
      <c r="S41" s="150"/>
      <c r="T41" s="150"/>
      <c r="U41" s="150"/>
      <c r="V41" s="150"/>
      <c r="W41" s="150"/>
      <c r="X41" s="150"/>
    </row>
    <row r="42" spans="1:24" ht="16" thickBot="1" x14ac:dyDescent="0.25">
      <c r="A42" s="25"/>
      <c r="B42" s="4"/>
      <c r="C42" s="4">
        <v>407</v>
      </c>
      <c r="D42" s="135" t="s">
        <v>12</v>
      </c>
      <c r="E42" s="4"/>
      <c r="F42" s="4"/>
      <c r="G42" s="4"/>
      <c r="H42" s="4"/>
      <c r="I42" s="151" t="str">
        <f t="shared" si="4"/>
        <v/>
      </c>
      <c r="J42" s="42"/>
      <c r="K42" s="80">
        <v>0</v>
      </c>
      <c r="L42" s="27">
        <f t="shared" si="5"/>
        <v>0</v>
      </c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ht="14" thickBot="1" x14ac:dyDescent="0.2">
      <c r="A43" s="33"/>
      <c r="B43" s="34"/>
      <c r="C43" s="34"/>
      <c r="D43" s="34" t="s">
        <v>35</v>
      </c>
      <c r="E43" s="34"/>
      <c r="F43" s="34"/>
      <c r="G43" s="34"/>
      <c r="H43" s="34"/>
      <c r="I43" s="3"/>
      <c r="J43" s="35" t="s">
        <v>97</v>
      </c>
      <c r="K43" s="14">
        <f>SUM(K36:K42)</f>
        <v>1374.26</v>
      </c>
      <c r="L43" s="14">
        <f>SUM(L36:L42)</f>
        <v>1374.26</v>
      </c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ht="14" thickBot="1" x14ac:dyDescent="0.2">
      <c r="A44" s="28"/>
      <c r="B44" s="11"/>
      <c r="C44" s="11"/>
      <c r="D44" s="11" t="s">
        <v>36</v>
      </c>
      <c r="E44" s="11"/>
      <c r="F44" s="11"/>
      <c r="G44" s="11"/>
      <c r="H44" s="11"/>
      <c r="I44" s="11"/>
      <c r="J44" s="13" t="s">
        <v>98</v>
      </c>
      <c r="K44" s="14">
        <f>K34-K43</f>
        <v>-144.26</v>
      </c>
      <c r="L44" s="14">
        <f>L34-L43</f>
        <v>-144.26</v>
      </c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</row>
    <row r="45" spans="1:24" ht="6" customHeight="1" thickBot="1" x14ac:dyDescent="0.2">
      <c r="A45" s="16"/>
      <c r="B45" s="36"/>
      <c r="C45" s="36"/>
      <c r="D45" s="36"/>
      <c r="E45" s="36"/>
      <c r="F45" s="36"/>
      <c r="G45" s="36"/>
      <c r="H45" s="36"/>
      <c r="I45" s="36"/>
      <c r="J45" s="37"/>
      <c r="K45" s="38"/>
      <c r="L45" s="43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</row>
    <row r="46" spans="1:24" ht="14" thickBot="1" x14ac:dyDescent="0.2">
      <c r="A46" s="44" t="s">
        <v>37</v>
      </c>
      <c r="B46" s="36"/>
      <c r="C46" s="36"/>
      <c r="D46" s="45"/>
      <c r="E46" s="45"/>
      <c r="F46" s="36"/>
      <c r="G46" s="36"/>
      <c r="H46" s="36"/>
      <c r="I46" s="167"/>
      <c r="J46" s="173" t="s">
        <v>104</v>
      </c>
      <c r="K46" s="27">
        <f>+K5+K22+K44</f>
        <v>4480.59</v>
      </c>
      <c r="L46" s="46">
        <f>L5+L22+L44</f>
        <v>4480.59</v>
      </c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</row>
    <row r="47" spans="1:24" ht="6" customHeight="1" thickBot="1" x14ac:dyDescent="0.2">
      <c r="A47" s="47"/>
      <c r="B47" s="4"/>
      <c r="C47" s="4"/>
      <c r="D47" s="48"/>
      <c r="E47" s="48"/>
      <c r="F47" s="4"/>
      <c r="G47" s="4"/>
      <c r="H47" s="4"/>
      <c r="I47" s="49"/>
      <c r="J47" s="50"/>
      <c r="K47" s="51"/>
      <c r="L47" s="52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</row>
    <row r="48" spans="1:24" ht="13.25" customHeight="1" x14ac:dyDescent="0.15">
      <c r="A48" s="192" t="s">
        <v>38</v>
      </c>
      <c r="B48" s="193"/>
      <c r="C48" s="193"/>
      <c r="D48" s="194"/>
      <c r="E48" s="21"/>
      <c r="F48" s="195" t="s">
        <v>39</v>
      </c>
      <c r="G48" s="194"/>
      <c r="H48" s="21"/>
      <c r="I48" s="181"/>
      <c r="J48" s="181"/>
      <c r="K48" s="181"/>
      <c r="L48" s="182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</row>
    <row r="49" spans="1:24" ht="13.25" customHeight="1" x14ac:dyDescent="0.15">
      <c r="A49" s="25" t="s">
        <v>40</v>
      </c>
      <c r="B49" s="4"/>
      <c r="C49" s="4"/>
      <c r="D49" s="82">
        <f>D52-D50-D51</f>
        <v>4105.59</v>
      </c>
      <c r="E49" s="51"/>
      <c r="F49" s="53" t="s">
        <v>41</v>
      </c>
      <c r="G49" s="81">
        <v>148</v>
      </c>
      <c r="H49" s="54"/>
      <c r="I49" s="51"/>
      <c r="J49" s="76"/>
      <c r="K49" s="79"/>
      <c r="L49" s="78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</row>
    <row r="50" spans="1:24" ht="12.75" customHeight="1" x14ac:dyDescent="0.15">
      <c r="A50" s="25" t="s">
        <v>42</v>
      </c>
      <c r="B50" s="4"/>
      <c r="C50" s="4"/>
      <c r="D50" s="157"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</row>
    <row r="51" spans="1:24" ht="15.75" customHeight="1" x14ac:dyDescent="0.3">
      <c r="A51" s="56" t="s">
        <v>12</v>
      </c>
      <c r="B51" s="2"/>
      <c r="C51" s="57"/>
      <c r="D51" s="157">
        <v>375</v>
      </c>
      <c r="E51" s="51"/>
      <c r="F51" s="4"/>
      <c r="H51" s="170"/>
      <c r="I51" s="170"/>
      <c r="J51" s="76"/>
      <c r="K51" s="165"/>
      <c r="L51" s="78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</row>
    <row r="52" spans="1:24" ht="17.25" customHeight="1" thickBot="1" x14ac:dyDescent="0.3">
      <c r="A52" s="58" t="s">
        <v>43</v>
      </c>
      <c r="B52" s="34"/>
      <c r="C52" s="59"/>
      <c r="D52" s="60">
        <f>K46</f>
        <v>4480.59</v>
      </c>
      <c r="E52" s="51"/>
      <c r="F52" s="54"/>
      <c r="G52" s="185">
        <f>Setup!C35</f>
        <v>42776</v>
      </c>
      <c r="H52" s="186"/>
      <c r="I52" s="186"/>
      <c r="J52" s="62"/>
      <c r="K52" s="171" t="str">
        <f>Setup!E17</f>
        <v>Patrick Graham</v>
      </c>
      <c r="L52" s="155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</row>
    <row r="53" spans="1:24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</row>
    <row r="54" spans="1:24" ht="6.75" customHeight="1" x14ac:dyDescent="0.15">
      <c r="A54" s="61"/>
      <c r="B54" s="4"/>
      <c r="C54" s="4"/>
      <c r="D54" s="51"/>
      <c r="E54" s="51"/>
      <c r="F54" s="54"/>
      <c r="G54" s="51"/>
      <c r="H54" s="77"/>
      <c r="I54" s="4"/>
      <c r="J54" s="62"/>
      <c r="K54" s="51"/>
      <c r="L54" s="41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</row>
    <row r="55" spans="1:24" ht="9.75" customHeight="1" x14ac:dyDescent="0.15">
      <c r="A55" s="64" t="s">
        <v>45</v>
      </c>
      <c r="B55" s="4"/>
      <c r="C55" s="4"/>
      <c r="D55" s="4"/>
      <c r="E55" s="4"/>
      <c r="F55" s="4"/>
      <c r="G55" s="4"/>
      <c r="H55" s="4"/>
      <c r="I55" s="4"/>
      <c r="J55" s="7"/>
      <c r="K55" s="51"/>
      <c r="L55" s="41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</row>
    <row r="56" spans="1:24" ht="14" customHeight="1" thickBot="1" x14ac:dyDescent="0.2">
      <c r="A56" s="65" t="s">
        <v>107</v>
      </c>
      <c r="B56" s="66"/>
      <c r="C56" s="66"/>
      <c r="D56" s="66"/>
      <c r="E56" s="67"/>
      <c r="F56" s="67"/>
      <c r="G56" s="67"/>
      <c r="H56" s="67"/>
      <c r="I56" s="67"/>
      <c r="J56" s="68"/>
      <c r="K56" s="69"/>
      <c r="L56" s="7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</row>
    <row r="57" spans="1:24" x14ac:dyDescent="0.15">
      <c r="A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</row>
    <row r="58" spans="1:24" x14ac:dyDescent="0.15"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</row>
    <row r="59" spans="1:24" x14ac:dyDescent="0.15"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x14ac:dyDescent="0.15"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</row>
    <row r="61" spans="1:24" x14ac:dyDescent="0.15">
      <c r="B61" s="72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</row>
    <row r="62" spans="1:24" x14ac:dyDescent="0.15"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x14ac:dyDescent="0.15"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x14ac:dyDescent="0.15"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</row>
    <row r="65" spans="14:24" x14ac:dyDescent="0.15"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</row>
    <row r="66" spans="14:24" x14ac:dyDescent="0.15"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</sheetData>
  <sheetProtection password="DCCF" sheet="1"/>
  <mergeCells count="10">
    <mergeCell ref="A1:K1"/>
    <mergeCell ref="A2:C2"/>
    <mergeCell ref="A3:C3"/>
    <mergeCell ref="A48:D48"/>
    <mergeCell ref="F48:G48"/>
    <mergeCell ref="K53:L53"/>
    <mergeCell ref="G53:I53"/>
    <mergeCell ref="I48:L48"/>
    <mergeCell ref="F50:G50"/>
    <mergeCell ref="G52:I52"/>
  </mergeCells>
  <pageMargins left="1" right="0.5" top="0.25" bottom="0.5" header="0.5" footer="0.5"/>
  <pageSetup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77"/>
  <sheetViews>
    <sheetView topLeftCell="A23" zoomScale="80" zoomScaleNormal="80" workbookViewId="0">
      <selection activeCell="A52" sqref="A52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6" s="4" customFormat="1" ht="25.5" customHeight="1" x14ac:dyDescent="0.3">
      <c r="A1" s="196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  <c r="L1" s="1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x14ac:dyDescent="0.15">
      <c r="A2" s="190" t="s">
        <v>0</v>
      </c>
      <c r="B2" s="191"/>
      <c r="C2" s="191"/>
      <c r="D2" s="73">
        <f>Setup!E10</f>
        <v>170</v>
      </c>
      <c r="E2" s="4"/>
      <c r="F2" s="7" t="s">
        <v>1</v>
      </c>
      <c r="G2" s="73">
        <f>Setup!E11</f>
        <v>1</v>
      </c>
      <c r="H2" s="4"/>
      <c r="I2" s="7" t="s">
        <v>2</v>
      </c>
      <c r="J2" s="73">
        <f>Setup!E12</f>
        <v>2</v>
      </c>
      <c r="K2" s="4"/>
      <c r="L2" s="5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x14ac:dyDescent="0.15">
      <c r="A3" s="201" t="s">
        <v>3</v>
      </c>
      <c r="B3" s="202"/>
      <c r="C3" s="202"/>
      <c r="D3" s="92" t="s">
        <v>47</v>
      </c>
      <c r="E3" s="93"/>
      <c r="F3" s="91" t="s">
        <v>4</v>
      </c>
      <c r="G3" s="94">
        <f>Setup!E13</f>
        <v>2017</v>
      </c>
      <c r="H3" s="93"/>
      <c r="I3" s="93"/>
      <c r="J3" s="91"/>
      <c r="K3" s="93"/>
      <c r="L3" s="95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ht="14" thickBot="1" x14ac:dyDescent="0.2">
      <c r="A4" s="90"/>
      <c r="B4" s="91"/>
      <c r="C4" s="91"/>
      <c r="D4" s="93"/>
      <c r="E4" s="93"/>
      <c r="F4" s="91"/>
      <c r="G4" s="93"/>
      <c r="H4" s="93"/>
      <c r="I4" s="93"/>
      <c r="J4" s="91"/>
      <c r="K4" s="96" t="s">
        <v>3</v>
      </c>
      <c r="L4" s="97" t="s">
        <v>5</v>
      </c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1:26" ht="14" thickBot="1" x14ac:dyDescent="0.2">
      <c r="A5" s="98" t="s">
        <v>6</v>
      </c>
      <c r="B5" s="99"/>
      <c r="C5" s="99"/>
      <c r="D5" s="99"/>
      <c r="E5" s="99"/>
      <c r="F5" s="99"/>
      <c r="G5" s="99"/>
      <c r="H5" s="99"/>
      <c r="I5" s="12"/>
      <c r="J5" s="13" t="s">
        <v>92</v>
      </c>
      <c r="K5" s="83">
        <f>Jan!K46</f>
        <v>4480.59</v>
      </c>
      <c r="L5" s="100">
        <f>Setup!E14</f>
        <v>4177.1000000000004</v>
      </c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 ht="6" customHeight="1" thickBot="1" x14ac:dyDescent="0.2">
      <c r="A6" s="101"/>
      <c r="B6" s="93"/>
      <c r="C6" s="93"/>
      <c r="D6" s="93"/>
      <c r="E6" s="93"/>
      <c r="F6" s="93"/>
      <c r="G6" s="93"/>
      <c r="H6" s="93"/>
      <c r="I6" s="17"/>
      <c r="J6" s="7"/>
      <c r="K6" s="84"/>
      <c r="L6" s="102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</row>
    <row r="7" spans="1:26" x14ac:dyDescent="0.15">
      <c r="A7" s="103" t="s">
        <v>7</v>
      </c>
      <c r="B7" s="104"/>
      <c r="C7" s="104"/>
      <c r="D7" s="104"/>
      <c r="E7" s="104"/>
      <c r="F7" s="104"/>
      <c r="G7" s="104"/>
      <c r="H7" s="104"/>
      <c r="I7" s="21"/>
      <c r="J7" s="22"/>
      <c r="K7" s="85"/>
      <c r="L7" s="105"/>
      <c r="M7" s="13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</row>
    <row r="8" spans="1:26" ht="14" thickBot="1" x14ac:dyDescent="0.2">
      <c r="A8" s="106" t="s">
        <v>8</v>
      </c>
      <c r="B8" s="93"/>
      <c r="C8" s="93"/>
      <c r="D8" s="93"/>
      <c r="E8" s="93"/>
      <c r="F8" s="93"/>
      <c r="G8" s="93"/>
      <c r="H8" s="93"/>
      <c r="I8" s="4"/>
      <c r="J8" s="7"/>
      <c r="K8" s="84"/>
      <c r="L8" s="107"/>
      <c r="M8" s="138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</row>
    <row r="9" spans="1:26" ht="16" thickBot="1" x14ac:dyDescent="0.25">
      <c r="A9" s="106"/>
      <c r="B9" s="93"/>
      <c r="C9" s="93">
        <v>101</v>
      </c>
      <c r="D9" s="93" t="s">
        <v>9</v>
      </c>
      <c r="E9" s="93"/>
      <c r="F9" s="93"/>
      <c r="G9" s="93"/>
      <c r="H9" s="93"/>
      <c r="I9" s="151" t="str">
        <f>IF(ISBLANK(K9),"",IF(ISNUMBER(K9),"","     Not Number"))</f>
        <v/>
      </c>
      <c r="J9" s="7"/>
      <c r="K9" s="80">
        <v>312</v>
      </c>
      <c r="L9" s="89">
        <f>VALUE(K9)+Jan!L9</f>
        <v>1062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</row>
    <row r="10" spans="1:26" ht="16" thickBot="1" x14ac:dyDescent="0.25">
      <c r="A10" s="106" t="s">
        <v>10</v>
      </c>
      <c r="B10" s="93"/>
      <c r="C10" s="93">
        <v>102</v>
      </c>
      <c r="D10" s="93" t="s">
        <v>11</v>
      </c>
      <c r="E10" s="93"/>
      <c r="F10" s="93"/>
      <c r="G10" s="93"/>
      <c r="H10" s="93"/>
      <c r="I10" s="151" t="str">
        <f>IF(ISBLANK(K10),"",IF(ISNUMBER(K10),"","     Not Number"))</f>
        <v/>
      </c>
      <c r="J10" s="7"/>
      <c r="K10" s="80">
        <v>0</v>
      </c>
      <c r="L10" s="89">
        <f>VALUE(K10)+Jan!L10</f>
        <v>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16" thickBot="1" x14ac:dyDescent="0.25">
      <c r="A11" s="106"/>
      <c r="B11" s="93"/>
      <c r="C11" s="93">
        <v>103</v>
      </c>
      <c r="D11" s="137" t="s">
        <v>12</v>
      </c>
      <c r="E11" s="93"/>
      <c r="F11" s="93"/>
      <c r="G11" s="93"/>
      <c r="H11" s="93"/>
      <c r="I11" s="151" t="str">
        <f>IF(ISBLANK(K11),"",IF(ISNUMBER(K11),"","     Not Number"))</f>
        <v/>
      </c>
      <c r="J11" s="7"/>
      <c r="K11" s="80">
        <v>0</v>
      </c>
      <c r="L11" s="89">
        <f>VALUE(K11)+Jan!L11</f>
        <v>0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14" thickBot="1" x14ac:dyDescent="0.2">
      <c r="A12" s="108"/>
      <c r="B12" s="99"/>
      <c r="C12" s="99"/>
      <c r="D12" s="99" t="s">
        <v>13</v>
      </c>
      <c r="E12" s="99"/>
      <c r="F12" s="99"/>
      <c r="G12" s="99"/>
      <c r="H12" s="99"/>
      <c r="I12" s="12"/>
      <c r="J12" s="13" t="s">
        <v>93</v>
      </c>
      <c r="K12" s="86">
        <f>SUM(K9:K11)</f>
        <v>312</v>
      </c>
      <c r="L12" s="86">
        <f>SUM(L9:L11)</f>
        <v>1062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ht="14" thickBot="1" x14ac:dyDescent="0.2">
      <c r="A13" s="109"/>
      <c r="B13" s="93" t="s">
        <v>14</v>
      </c>
      <c r="C13" s="93"/>
      <c r="D13" s="93"/>
      <c r="E13" s="93"/>
      <c r="F13" s="93"/>
      <c r="G13" s="93"/>
      <c r="H13" s="93"/>
      <c r="I13" s="4"/>
      <c r="J13" s="7"/>
      <c r="K13" s="85"/>
      <c r="L13" s="105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ht="16" thickBot="1" x14ac:dyDescent="0.25">
      <c r="A14" s="106"/>
      <c r="B14" s="93"/>
      <c r="C14" s="93">
        <v>201</v>
      </c>
      <c r="D14" s="93" t="s">
        <v>15</v>
      </c>
      <c r="E14" s="93"/>
      <c r="F14" s="93"/>
      <c r="G14" s="93"/>
      <c r="H14" s="93"/>
      <c r="I14" s="151" t="str">
        <f t="shared" ref="I14:I20" si="0">IF(ISBLANK(K14),"",IF(ISNUMBER(K14),"","     Not Number"))</f>
        <v/>
      </c>
      <c r="J14" s="7"/>
      <c r="K14" s="80">
        <v>0</v>
      </c>
      <c r="L14" s="89">
        <f>VALUE(K14)+Jan!L14</f>
        <v>0</v>
      </c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ht="16" thickBot="1" x14ac:dyDescent="0.25">
      <c r="A15" s="106"/>
      <c r="B15" s="93"/>
      <c r="C15" s="93">
        <v>202</v>
      </c>
      <c r="D15" s="93" t="s">
        <v>16</v>
      </c>
      <c r="E15" s="93"/>
      <c r="F15" s="93"/>
      <c r="G15" s="93"/>
      <c r="H15" s="93"/>
      <c r="I15" s="151" t="str">
        <f t="shared" si="0"/>
        <v/>
      </c>
      <c r="J15" s="7"/>
      <c r="K15" s="80">
        <v>0</v>
      </c>
      <c r="L15" s="89">
        <f>VALUE(K15)+Jan!L15</f>
        <v>0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6" thickBot="1" x14ac:dyDescent="0.25">
      <c r="A16" s="106"/>
      <c r="B16" s="93"/>
      <c r="C16" s="93">
        <v>203</v>
      </c>
      <c r="D16" s="93" t="s">
        <v>17</v>
      </c>
      <c r="E16" s="93"/>
      <c r="F16" s="93"/>
      <c r="G16" s="93"/>
      <c r="H16" s="93"/>
      <c r="I16" s="151" t="str">
        <f t="shared" si="0"/>
        <v/>
      </c>
      <c r="J16" s="7"/>
      <c r="K16" s="80">
        <v>0</v>
      </c>
      <c r="L16" s="89">
        <f>VALUE(K16)+Jan!L16</f>
        <v>0</v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6" thickBot="1" x14ac:dyDescent="0.25">
      <c r="A17" s="106"/>
      <c r="B17" s="93"/>
      <c r="C17" s="93">
        <v>204</v>
      </c>
      <c r="D17" s="93" t="s">
        <v>18</v>
      </c>
      <c r="E17" s="93"/>
      <c r="F17" s="93"/>
      <c r="G17" s="93"/>
      <c r="H17" s="93"/>
      <c r="I17" s="151" t="str">
        <f t="shared" si="0"/>
        <v/>
      </c>
      <c r="J17" s="7"/>
      <c r="K17" s="80">
        <v>0</v>
      </c>
      <c r="L17" s="89">
        <f>VALUE(K17)+Jan!L17</f>
        <v>120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16" thickBot="1" x14ac:dyDescent="0.25">
      <c r="A18" s="106"/>
      <c r="B18" s="93"/>
      <c r="C18" s="93">
        <v>205</v>
      </c>
      <c r="D18" s="93" t="s">
        <v>19</v>
      </c>
      <c r="E18" s="93"/>
      <c r="F18" s="93"/>
      <c r="G18" s="93"/>
      <c r="H18" s="93"/>
      <c r="I18" s="151" t="str">
        <f t="shared" si="0"/>
        <v/>
      </c>
      <c r="J18" s="7"/>
      <c r="K18" s="80">
        <v>0</v>
      </c>
      <c r="L18" s="89">
        <f>VALUE(K18)+Jan!L18</f>
        <v>182.25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ht="16" thickBot="1" x14ac:dyDescent="0.25">
      <c r="A19" s="106"/>
      <c r="B19" s="93"/>
      <c r="C19" s="93">
        <v>206</v>
      </c>
      <c r="D19" s="135" t="s">
        <v>12</v>
      </c>
      <c r="E19" s="93"/>
      <c r="F19" s="93"/>
      <c r="G19" s="93"/>
      <c r="H19" s="93"/>
      <c r="I19" s="151" t="str">
        <f t="shared" si="0"/>
        <v/>
      </c>
      <c r="J19" s="7"/>
      <c r="K19" s="80">
        <v>0</v>
      </c>
      <c r="L19" s="89">
        <f>VALUE(K19)+Jan!L19</f>
        <v>0</v>
      </c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ht="16" thickBot="1" x14ac:dyDescent="0.25">
      <c r="A20" s="106"/>
      <c r="B20" s="111"/>
      <c r="C20" s="111">
        <v>207</v>
      </c>
      <c r="D20" s="136" t="s">
        <v>12</v>
      </c>
      <c r="E20" s="111"/>
      <c r="F20" s="111"/>
      <c r="G20" s="111"/>
      <c r="H20" s="111"/>
      <c r="I20" s="151" t="str">
        <f t="shared" si="0"/>
        <v/>
      </c>
      <c r="J20" s="32"/>
      <c r="K20" s="80">
        <v>0</v>
      </c>
      <c r="L20" s="89">
        <f>VALUE(K20)+Jan!L20</f>
        <v>0</v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ht="14" thickBot="1" x14ac:dyDescent="0.2">
      <c r="A21" s="112"/>
      <c r="B21" s="113"/>
      <c r="C21" s="113"/>
      <c r="D21" s="113" t="s">
        <v>20</v>
      </c>
      <c r="E21" s="113"/>
      <c r="F21" s="113"/>
      <c r="G21" s="113"/>
      <c r="H21" s="113"/>
      <c r="I21" s="3"/>
      <c r="J21" s="35" t="s">
        <v>94</v>
      </c>
      <c r="K21" s="83">
        <f>SUM(K14:K20)</f>
        <v>0</v>
      </c>
      <c r="L21" s="83">
        <f>SUM(L14:L20)</f>
        <v>302.25</v>
      </c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:26" ht="14" thickBot="1" x14ac:dyDescent="0.2">
      <c r="A22" s="108"/>
      <c r="B22" s="99"/>
      <c r="C22" s="99"/>
      <c r="D22" s="99" t="s">
        <v>21</v>
      </c>
      <c r="E22" s="99"/>
      <c r="F22" s="99"/>
      <c r="G22" s="99"/>
      <c r="H22" s="99" t="s">
        <v>22</v>
      </c>
      <c r="I22" s="11" t="s">
        <v>23</v>
      </c>
      <c r="J22" s="13" t="s">
        <v>95</v>
      </c>
      <c r="K22" s="83">
        <f>K12-K21</f>
        <v>312</v>
      </c>
      <c r="L22" s="83">
        <f>L12-L21</f>
        <v>759.75</v>
      </c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ht="6" customHeight="1" thickBot="1" x14ac:dyDescent="0.2">
      <c r="A23" s="114"/>
      <c r="B23" s="114"/>
      <c r="C23" s="114"/>
      <c r="D23" s="114"/>
      <c r="E23" s="114"/>
      <c r="F23" s="114"/>
      <c r="G23" s="114"/>
      <c r="H23" s="114"/>
      <c r="I23" s="36"/>
      <c r="J23" s="37"/>
      <c r="K23" s="87"/>
      <c r="L23" s="87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x14ac:dyDescent="0.15">
      <c r="A24" s="103" t="s">
        <v>24</v>
      </c>
      <c r="B24" s="93"/>
      <c r="C24" s="115"/>
      <c r="D24" s="93"/>
      <c r="E24" s="93"/>
      <c r="F24" s="93"/>
      <c r="G24" s="93"/>
      <c r="H24" s="93"/>
      <c r="I24" s="4"/>
      <c r="J24" s="7"/>
      <c r="K24" s="85"/>
      <c r="L24" s="105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spans="1:26" ht="14" thickBot="1" x14ac:dyDescent="0.2">
      <c r="A25" s="106"/>
      <c r="B25" s="93" t="s">
        <v>25</v>
      </c>
      <c r="C25" s="93"/>
      <c r="D25" s="93"/>
      <c r="E25" s="93"/>
      <c r="F25" s="93"/>
      <c r="G25" s="93"/>
      <c r="H25" s="93"/>
      <c r="I25" s="4"/>
      <c r="J25" s="7"/>
      <c r="K25" s="88"/>
      <c r="L25" s="116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26" ht="16" thickBot="1" x14ac:dyDescent="0.25">
      <c r="A26" s="106"/>
      <c r="B26" s="93"/>
      <c r="C26" s="93">
        <v>301</v>
      </c>
      <c r="D26" s="93" t="s">
        <v>26</v>
      </c>
      <c r="E26" s="93"/>
      <c r="F26" s="93"/>
      <c r="G26" s="93"/>
      <c r="H26" s="93"/>
      <c r="I26" s="151" t="str">
        <f t="shared" ref="I26:I33" si="1">IF(ISBLANK(K26),"",IF(ISNUMBER(K26),"","     Not Number"))</f>
        <v/>
      </c>
      <c r="J26" s="7"/>
      <c r="K26" s="80">
        <v>1235</v>
      </c>
      <c r="L26" s="89">
        <f>VALUE(K26)+Jan!L26</f>
        <v>2465</v>
      </c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6" ht="16" thickBot="1" x14ac:dyDescent="0.25">
      <c r="A27" s="106"/>
      <c r="B27" s="93"/>
      <c r="C27" s="93">
        <v>302</v>
      </c>
      <c r="D27" s="93" t="s">
        <v>27</v>
      </c>
      <c r="E27" s="93"/>
      <c r="F27" s="93"/>
      <c r="G27" s="93"/>
      <c r="H27" s="93"/>
      <c r="I27" s="151" t="str">
        <f t="shared" si="1"/>
        <v/>
      </c>
      <c r="J27" s="7"/>
      <c r="K27" s="80">
        <v>0</v>
      </c>
      <c r="L27" s="89">
        <f>VALUE(K27)+Jan!L27</f>
        <v>0</v>
      </c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spans="1:26" ht="16" thickBot="1" x14ac:dyDescent="0.25">
      <c r="A28" s="106"/>
      <c r="B28" s="93"/>
      <c r="C28" s="93">
        <v>303</v>
      </c>
      <c r="D28" s="93" t="s">
        <v>28</v>
      </c>
      <c r="E28" s="93"/>
      <c r="F28" s="93"/>
      <c r="G28" s="93"/>
      <c r="H28" s="93"/>
      <c r="I28" s="151" t="str">
        <f t="shared" si="1"/>
        <v/>
      </c>
      <c r="J28" s="7"/>
      <c r="K28" s="80">
        <v>0</v>
      </c>
      <c r="L28" s="89">
        <f>VALUE(K28)+Jan!L28</f>
        <v>0</v>
      </c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spans="1:26" ht="16" thickBot="1" x14ac:dyDescent="0.25">
      <c r="A29" s="106"/>
      <c r="B29" s="93"/>
      <c r="C29" s="93">
        <v>304</v>
      </c>
      <c r="D29" s="93" t="s">
        <v>29</v>
      </c>
      <c r="E29" s="93"/>
      <c r="F29" s="93"/>
      <c r="G29" s="93"/>
      <c r="H29" s="93"/>
      <c r="I29" s="151" t="str">
        <f t="shared" si="1"/>
        <v/>
      </c>
      <c r="J29" s="7"/>
      <c r="K29" s="80">
        <v>0</v>
      </c>
      <c r="L29" s="89">
        <f>VALUE(K29)+Jan!L29</f>
        <v>0</v>
      </c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spans="1:26" ht="16" thickBot="1" x14ac:dyDescent="0.25">
      <c r="A30" s="106"/>
      <c r="B30" s="93"/>
      <c r="C30" s="93">
        <v>305</v>
      </c>
      <c r="D30" s="93" t="s">
        <v>30</v>
      </c>
      <c r="E30" s="93"/>
      <c r="F30" s="93"/>
      <c r="G30" s="93"/>
      <c r="H30" s="93"/>
      <c r="I30" s="151" t="str">
        <f t="shared" si="1"/>
        <v/>
      </c>
      <c r="J30" s="7"/>
      <c r="K30" s="80">
        <v>0</v>
      </c>
      <c r="L30" s="89">
        <f>VALUE(K30)+Jan!L30</f>
        <v>0</v>
      </c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</row>
    <row r="31" spans="1:26" ht="16" thickBot="1" x14ac:dyDescent="0.25">
      <c r="A31" s="106"/>
      <c r="B31" s="93"/>
      <c r="C31" s="110">
        <v>306</v>
      </c>
      <c r="D31" s="110" t="s">
        <v>31</v>
      </c>
      <c r="E31" s="110"/>
      <c r="F31" s="93"/>
      <c r="G31" s="93"/>
      <c r="H31" s="93"/>
      <c r="I31" s="151" t="str">
        <f t="shared" si="1"/>
        <v/>
      </c>
      <c r="J31" s="7"/>
      <c r="K31" s="80">
        <v>0</v>
      </c>
      <c r="L31" s="89">
        <f>VALUE(K31)+Jan!L31</f>
        <v>0</v>
      </c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spans="1:26" ht="16" thickBot="1" x14ac:dyDescent="0.25">
      <c r="A32" s="106"/>
      <c r="B32" s="93"/>
      <c r="C32" s="93">
        <v>307</v>
      </c>
      <c r="D32" s="135" t="s">
        <v>12</v>
      </c>
      <c r="E32" s="93"/>
      <c r="F32" s="93"/>
      <c r="G32" s="93"/>
      <c r="H32" s="93"/>
      <c r="I32" s="151" t="str">
        <f t="shared" si="1"/>
        <v/>
      </c>
      <c r="J32" s="7"/>
      <c r="K32" s="80">
        <v>0</v>
      </c>
      <c r="L32" s="89">
        <f>VALUE(K32)+Jan!L32</f>
        <v>0</v>
      </c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spans="1:26" ht="16" thickBot="1" x14ac:dyDescent="0.25">
      <c r="A33" s="106"/>
      <c r="B33" s="93"/>
      <c r="C33" s="93">
        <v>308</v>
      </c>
      <c r="D33" s="135" t="s">
        <v>12</v>
      </c>
      <c r="E33" s="93"/>
      <c r="F33" s="93"/>
      <c r="G33" s="93"/>
      <c r="H33" s="93"/>
      <c r="I33" s="151" t="str">
        <f t="shared" si="1"/>
        <v/>
      </c>
      <c r="J33" s="42"/>
      <c r="K33" s="80">
        <v>0</v>
      </c>
      <c r="L33" s="89">
        <f>VALUE(K33)+Jan!L33</f>
        <v>0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</row>
    <row r="34" spans="1:26" ht="14" thickBot="1" x14ac:dyDescent="0.2">
      <c r="A34" s="112"/>
      <c r="B34" s="113"/>
      <c r="C34" s="113"/>
      <c r="D34" s="113" t="s">
        <v>32</v>
      </c>
      <c r="E34" s="113"/>
      <c r="F34" s="113"/>
      <c r="G34" s="113"/>
      <c r="H34" s="113"/>
      <c r="I34" s="3"/>
      <c r="J34" s="35" t="s">
        <v>96</v>
      </c>
      <c r="K34" s="83">
        <f>SUM(K26:K33)</f>
        <v>1235</v>
      </c>
      <c r="L34" s="83">
        <f>SUM(L26:L33)</f>
        <v>2465</v>
      </c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</row>
    <row r="35" spans="1:26" ht="14" thickBot="1" x14ac:dyDescent="0.2">
      <c r="A35" s="106"/>
      <c r="B35" s="93" t="s">
        <v>14</v>
      </c>
      <c r="C35" s="93"/>
      <c r="D35" s="93"/>
      <c r="E35" s="93"/>
      <c r="F35" s="93"/>
      <c r="G35" s="93"/>
      <c r="H35" s="93"/>
      <c r="I35" s="4"/>
      <c r="J35" s="7"/>
      <c r="K35" s="87"/>
      <c r="L35" s="116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</row>
    <row r="36" spans="1:26" ht="16" thickBot="1" x14ac:dyDescent="0.25">
      <c r="A36" s="106"/>
      <c r="B36" s="93"/>
      <c r="C36" s="93">
        <v>401</v>
      </c>
      <c r="D36" s="93" t="s">
        <v>26</v>
      </c>
      <c r="E36" s="93"/>
      <c r="F36" s="93"/>
      <c r="G36" s="93"/>
      <c r="H36" s="93"/>
      <c r="I36" s="151" t="str">
        <f t="shared" ref="I36:I42" si="2">IF(ISBLANK(K36),"",IF(ISNUMBER(K36),"","     Not Number"))</f>
        <v/>
      </c>
      <c r="J36" s="7"/>
      <c r="K36" s="80">
        <v>1459.03</v>
      </c>
      <c r="L36" s="89">
        <f>VALUE(K36)+Jan!L36</f>
        <v>2833.29</v>
      </c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spans="1:26" ht="16" thickBot="1" x14ac:dyDescent="0.25">
      <c r="A37" s="106"/>
      <c r="B37" s="93"/>
      <c r="C37" s="93">
        <v>402</v>
      </c>
      <c r="D37" s="93" t="s">
        <v>27</v>
      </c>
      <c r="E37" s="93"/>
      <c r="F37" s="93"/>
      <c r="G37" s="93"/>
      <c r="H37" s="93"/>
      <c r="I37" s="151" t="str">
        <f t="shared" si="2"/>
        <v/>
      </c>
      <c r="J37" s="7"/>
      <c r="K37" s="80">
        <v>0</v>
      </c>
      <c r="L37" s="89">
        <f>VALUE(K37)+Jan!L37</f>
        <v>0</v>
      </c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ht="16" thickBot="1" x14ac:dyDescent="0.25">
      <c r="A38" s="106"/>
      <c r="B38" s="93"/>
      <c r="C38" s="110">
        <v>403</v>
      </c>
      <c r="D38" s="110" t="s">
        <v>28</v>
      </c>
      <c r="E38" s="110"/>
      <c r="F38" s="93"/>
      <c r="G38" s="93"/>
      <c r="H38" s="93"/>
      <c r="I38" s="151" t="str">
        <f t="shared" si="2"/>
        <v/>
      </c>
      <c r="J38" s="7"/>
      <c r="K38" s="80">
        <v>0</v>
      </c>
      <c r="L38" s="89">
        <f>VALUE(K38)+Jan!L38</f>
        <v>0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spans="1:26" ht="16" thickBot="1" x14ac:dyDescent="0.25">
      <c r="A39" s="106"/>
      <c r="B39" s="93"/>
      <c r="C39" s="110">
        <v>404</v>
      </c>
      <c r="D39" s="110" t="s">
        <v>33</v>
      </c>
      <c r="E39" s="110"/>
      <c r="F39" s="93"/>
      <c r="G39" s="93"/>
      <c r="H39" s="93"/>
      <c r="I39" s="151" t="str">
        <f t="shared" si="2"/>
        <v/>
      </c>
      <c r="J39" s="7"/>
      <c r="K39" s="80">
        <v>0</v>
      </c>
      <c r="L39" s="89">
        <f>VALUE(K39)+Jan!L39</f>
        <v>0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spans="1:26" ht="16" thickBot="1" x14ac:dyDescent="0.25">
      <c r="A40" s="106"/>
      <c r="B40" s="93"/>
      <c r="C40" s="110">
        <v>405</v>
      </c>
      <c r="D40" s="110" t="s">
        <v>30</v>
      </c>
      <c r="E40" s="110"/>
      <c r="F40" s="93"/>
      <c r="G40" s="93"/>
      <c r="H40" s="93"/>
      <c r="I40" s="151" t="str">
        <f t="shared" si="2"/>
        <v/>
      </c>
      <c r="J40" s="7"/>
      <c r="K40" s="80">
        <v>0</v>
      </c>
      <c r="L40" s="89">
        <f>VALUE(K40)+Jan!L40</f>
        <v>0</v>
      </c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spans="1:26" ht="16" thickBot="1" x14ac:dyDescent="0.25">
      <c r="A41" s="106"/>
      <c r="B41" s="93"/>
      <c r="C41" s="93">
        <v>406</v>
      </c>
      <c r="D41" s="93" t="s">
        <v>34</v>
      </c>
      <c r="E41" s="93"/>
      <c r="F41" s="93"/>
      <c r="G41" s="93"/>
      <c r="H41" s="93"/>
      <c r="I41" s="151" t="str">
        <f t="shared" si="2"/>
        <v/>
      </c>
      <c r="J41" s="7"/>
      <c r="K41" s="80">
        <v>0</v>
      </c>
      <c r="L41" s="89">
        <f>VALUE(K41)+Jan!L41</f>
        <v>0</v>
      </c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ht="16" thickBot="1" x14ac:dyDescent="0.25">
      <c r="A42" s="106"/>
      <c r="B42" s="93"/>
      <c r="C42" s="93">
        <v>407</v>
      </c>
      <c r="D42" s="135" t="s">
        <v>12</v>
      </c>
      <c r="E42" s="93"/>
      <c r="F42" s="93"/>
      <c r="G42" s="93"/>
      <c r="H42" s="93"/>
      <c r="I42" s="151" t="str">
        <f t="shared" si="2"/>
        <v/>
      </c>
      <c r="J42" s="42"/>
      <c r="K42" s="80">
        <v>0</v>
      </c>
      <c r="L42" s="89">
        <f>VALUE(K42)+Jan!L42</f>
        <v>0</v>
      </c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spans="1:26" ht="14" thickBot="1" x14ac:dyDescent="0.2">
      <c r="A43" s="112"/>
      <c r="B43" s="113"/>
      <c r="C43" s="113"/>
      <c r="D43" s="113" t="s">
        <v>35</v>
      </c>
      <c r="E43" s="113"/>
      <c r="F43" s="113"/>
      <c r="G43" s="113"/>
      <c r="H43" s="113"/>
      <c r="I43" s="3"/>
      <c r="J43" s="35" t="s">
        <v>97</v>
      </c>
      <c r="K43" s="83">
        <f>SUM(K36:K42)</f>
        <v>1459.03</v>
      </c>
      <c r="L43" s="83">
        <f>SUM(L36:L42)</f>
        <v>2833.29</v>
      </c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</row>
    <row r="44" spans="1:26" ht="14" thickBot="1" x14ac:dyDescent="0.2">
      <c r="A44" s="108"/>
      <c r="B44" s="99"/>
      <c r="C44" s="99"/>
      <c r="D44" s="99" t="s">
        <v>36</v>
      </c>
      <c r="E44" s="99"/>
      <c r="F44" s="99"/>
      <c r="G44" s="99"/>
      <c r="H44" s="99"/>
      <c r="I44" s="11"/>
      <c r="J44" s="13" t="s">
        <v>98</v>
      </c>
      <c r="K44" s="83">
        <f>K34-K43</f>
        <v>-224.02999999999997</v>
      </c>
      <c r="L44" s="83">
        <f>L34-L43</f>
        <v>-368.28999999999996</v>
      </c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</row>
    <row r="45" spans="1:26" ht="6" customHeight="1" thickBot="1" x14ac:dyDescent="0.2">
      <c r="A45" s="101"/>
      <c r="B45" s="114"/>
      <c r="C45" s="114"/>
      <c r="D45" s="114"/>
      <c r="E45" s="114"/>
      <c r="F45" s="114"/>
      <c r="G45" s="114"/>
      <c r="H45" s="114"/>
      <c r="I45" s="36"/>
      <c r="J45" s="37"/>
      <c r="K45" s="87"/>
      <c r="L45" s="87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4" thickBot="1" x14ac:dyDescent="0.2">
      <c r="A46" s="117" t="s">
        <v>37</v>
      </c>
      <c r="B46" s="114"/>
      <c r="C46" s="114"/>
      <c r="D46" s="118"/>
      <c r="E46" s="118"/>
      <c r="F46" s="114"/>
      <c r="G46" s="114"/>
      <c r="H46" s="114"/>
      <c r="I46" s="167"/>
      <c r="J46" s="173" t="s">
        <v>104</v>
      </c>
      <c r="K46" s="89">
        <f>+K5+K22+K44</f>
        <v>4568.5600000000004</v>
      </c>
      <c r="L46" s="89">
        <f>+L5+L22+L44</f>
        <v>4568.5600000000004</v>
      </c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spans="1:26" ht="6" customHeight="1" thickBot="1" x14ac:dyDescent="0.2">
      <c r="A47" s="119"/>
      <c r="B47" s="93"/>
      <c r="C47" s="93"/>
      <c r="D47" s="120"/>
      <c r="E47" s="120"/>
      <c r="F47" s="93"/>
      <c r="G47" s="93"/>
      <c r="H47" s="93"/>
      <c r="I47" s="121"/>
      <c r="J47" s="122"/>
      <c r="K47" s="123"/>
      <c r="L47" s="124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</row>
    <row r="48" spans="1:26" ht="13.25" customHeight="1" x14ac:dyDescent="0.15">
      <c r="A48" s="203" t="s">
        <v>38</v>
      </c>
      <c r="B48" s="204"/>
      <c r="C48" s="204"/>
      <c r="D48" s="205"/>
      <c r="E48" s="104"/>
      <c r="F48" s="206" t="s">
        <v>39</v>
      </c>
      <c r="G48" s="207"/>
      <c r="H48" s="104"/>
      <c r="I48" s="208"/>
      <c r="J48" s="208"/>
      <c r="K48" s="208"/>
      <c r="L48" s="209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</row>
    <row r="49" spans="1:26" ht="13.25" customHeight="1" x14ac:dyDescent="0.15">
      <c r="A49" s="172" t="s">
        <v>40</v>
      </c>
      <c r="B49" s="158"/>
      <c r="C49" s="160"/>
      <c r="D49" s="162">
        <f>D52-D50-D51</f>
        <v>4193.5600000000004</v>
      </c>
      <c r="E49" s="51"/>
      <c r="F49" s="53" t="s">
        <v>41</v>
      </c>
      <c r="G49" s="81">
        <f>Jan!G49</f>
        <v>148</v>
      </c>
      <c r="H49" s="54"/>
      <c r="I49" s="51"/>
      <c r="J49" s="76"/>
      <c r="K49" s="79"/>
      <c r="L49" s="78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spans="1:26" ht="13.25" customHeight="1" x14ac:dyDescent="0.15">
      <c r="A50" s="25" t="s">
        <v>42</v>
      </c>
      <c r="B50" s="4"/>
      <c r="C50" s="161"/>
      <c r="D50" s="157">
        <f>Jan!D50</f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spans="1:26" ht="15" customHeight="1" x14ac:dyDescent="0.2">
      <c r="A51" s="56" t="s">
        <v>12</v>
      </c>
      <c r="B51" s="2"/>
      <c r="C51" s="57"/>
      <c r="D51" s="157">
        <f>Jan!D51</f>
        <v>375</v>
      </c>
      <c r="E51" s="51"/>
      <c r="F51" s="4"/>
      <c r="H51" s="170"/>
      <c r="I51" s="170"/>
      <c r="J51" s="76"/>
      <c r="K51" s="156"/>
      <c r="L51" s="78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spans="1:26" ht="17.25" customHeight="1" thickBot="1" x14ac:dyDescent="0.3">
      <c r="A52" s="174" t="s">
        <v>43</v>
      </c>
      <c r="B52" s="2"/>
      <c r="C52" s="2"/>
      <c r="D52" s="159">
        <f>K46</f>
        <v>4568.5600000000004</v>
      </c>
      <c r="E52" s="51"/>
      <c r="F52" s="54"/>
      <c r="G52" s="185">
        <v>42795</v>
      </c>
      <c r="H52" s="186"/>
      <c r="I52" s="186"/>
      <c r="J52" s="62"/>
      <c r="K52" s="176" t="str">
        <f>Jan!K52</f>
        <v>Patrick Graham</v>
      </c>
      <c r="L52" s="155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spans="1:26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:26" ht="6.75" customHeight="1" x14ac:dyDescent="0.15">
      <c r="A54" s="126"/>
      <c r="B54" s="93"/>
      <c r="C54" s="93"/>
      <c r="D54" s="123"/>
      <c r="E54" s="123"/>
      <c r="F54" s="125"/>
      <c r="G54" s="180"/>
      <c r="H54" s="180"/>
      <c r="I54" s="180"/>
      <c r="J54" s="127"/>
      <c r="K54" s="199"/>
      <c r="L54" s="20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spans="1:26" ht="9.75" customHeight="1" x14ac:dyDescent="0.15">
      <c r="A55" s="128" t="s">
        <v>45</v>
      </c>
      <c r="B55" s="93"/>
      <c r="C55" s="93"/>
      <c r="D55" s="93"/>
      <c r="E55" s="93"/>
      <c r="F55" s="93"/>
      <c r="G55" s="93"/>
      <c r="H55" s="93"/>
      <c r="I55" s="93"/>
      <c r="J55" s="91"/>
      <c r="K55" s="123"/>
      <c r="L55" s="116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spans="1:26" ht="14" customHeight="1" thickBot="1" x14ac:dyDescent="0.2">
      <c r="A56" s="129" t="str">
        <f>Jan!A56</f>
        <v>FORM 28, Rev 01/13/17 effective 1/1/2017</v>
      </c>
      <c r="B56" s="130"/>
      <c r="C56" s="130"/>
      <c r="D56" s="130"/>
      <c r="E56" s="131"/>
      <c r="F56" s="131"/>
      <c r="G56" s="131"/>
      <c r="H56" s="131"/>
      <c r="I56" s="131"/>
      <c r="J56" s="132"/>
      <c r="K56" s="133"/>
      <c r="L56" s="134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spans="1:26" x14ac:dyDescent="0.15">
      <c r="A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spans="1:26" x14ac:dyDescent="0.15"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spans="1:26" x14ac:dyDescent="0.15"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spans="1:26" x14ac:dyDescent="0.15"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spans="1:26" x14ac:dyDescent="0.15">
      <c r="B61" s="72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spans="1:26" x14ac:dyDescent="0.15"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spans="1:26" x14ac:dyDescent="0.15"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spans="1:26" x14ac:dyDescent="0.15"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spans="14:26" x14ac:dyDescent="0.15"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spans="14:26" x14ac:dyDescent="0.15"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spans="14:26" x14ac:dyDescent="0.15"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spans="14:26" x14ac:dyDescent="0.15"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</row>
    <row r="69" spans="14:26" x14ac:dyDescent="0.15"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spans="14:26" x14ac:dyDescent="0.15"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</row>
    <row r="71" spans="14:26" x14ac:dyDescent="0.15"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</row>
    <row r="72" spans="14:26" x14ac:dyDescent="0.15"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</row>
    <row r="73" spans="14:26" x14ac:dyDescent="0.15"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</row>
    <row r="74" spans="14:26" x14ac:dyDescent="0.15"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</row>
    <row r="75" spans="14:26" x14ac:dyDescent="0.15"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</row>
    <row r="76" spans="14:26" x14ac:dyDescent="0.15"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spans="14:26" x14ac:dyDescent="0.15"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</row>
  </sheetData>
  <sheetProtection password="DCCF" sheet="1"/>
  <mergeCells count="12">
    <mergeCell ref="A1:K1"/>
    <mergeCell ref="A2:C2"/>
    <mergeCell ref="G52:I52"/>
    <mergeCell ref="G54:I54"/>
    <mergeCell ref="K54:L54"/>
    <mergeCell ref="A3:C3"/>
    <mergeCell ref="A48:D48"/>
    <mergeCell ref="F48:G48"/>
    <mergeCell ref="F50:G50"/>
    <mergeCell ref="G53:I53"/>
    <mergeCell ref="K53:L53"/>
    <mergeCell ref="I48:L48"/>
  </mergeCells>
  <pageMargins left="1" right="0.5" top="0.25" bottom="0.5" header="0.5" footer="0.5"/>
  <pageSetup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7"/>
  <sheetViews>
    <sheetView topLeftCell="A30" workbookViewId="0">
      <selection activeCell="G52" sqref="G52:I52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2" s="4" customFormat="1" ht="25.5" customHeight="1" x14ac:dyDescent="0.3">
      <c r="A1" s="196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  <c r="L1" s="1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</row>
    <row r="2" spans="1:22" x14ac:dyDescent="0.15">
      <c r="A2" s="190" t="s">
        <v>0</v>
      </c>
      <c r="B2" s="191"/>
      <c r="C2" s="191"/>
      <c r="D2" s="73">
        <f>Setup!E10</f>
        <v>170</v>
      </c>
      <c r="E2" s="4"/>
      <c r="F2" s="7" t="s">
        <v>1</v>
      </c>
      <c r="G2" s="73">
        <f>Setup!E11</f>
        <v>1</v>
      </c>
      <c r="H2" s="4"/>
      <c r="I2" s="7" t="s">
        <v>2</v>
      </c>
      <c r="J2" s="73">
        <f>Setup!E12</f>
        <v>2</v>
      </c>
      <c r="K2" s="4"/>
      <c r="L2" s="5"/>
      <c r="N2" s="150"/>
      <c r="O2" s="150"/>
      <c r="P2" s="150"/>
      <c r="Q2" s="150"/>
      <c r="R2" s="150"/>
      <c r="S2" s="150"/>
      <c r="T2" s="150"/>
      <c r="U2" s="150"/>
      <c r="V2" s="150"/>
    </row>
    <row r="3" spans="1:22" x14ac:dyDescent="0.15">
      <c r="A3" s="190" t="s">
        <v>3</v>
      </c>
      <c r="B3" s="191"/>
      <c r="C3" s="191"/>
      <c r="D3" s="74" t="s">
        <v>48</v>
      </c>
      <c r="E3" s="4"/>
      <c r="F3" s="7" t="s">
        <v>4</v>
      </c>
      <c r="G3" s="3">
        <f>Setup!E13</f>
        <v>2017</v>
      </c>
      <c r="H3" s="4"/>
      <c r="I3" s="4"/>
      <c r="J3" s="7"/>
      <c r="K3" s="4"/>
      <c r="L3" s="5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4" thickBot="1" x14ac:dyDescent="0.2">
      <c r="A4" s="6"/>
      <c r="B4" s="7"/>
      <c r="C4" s="7"/>
      <c r="D4" s="4"/>
      <c r="E4" s="4"/>
      <c r="F4" s="7"/>
      <c r="G4" s="4"/>
      <c r="H4" s="4"/>
      <c r="I4" s="4"/>
      <c r="J4" s="7"/>
      <c r="K4" s="8" t="s">
        <v>3</v>
      </c>
      <c r="L4" s="9" t="s">
        <v>5</v>
      </c>
      <c r="N4" s="150"/>
      <c r="O4" s="150"/>
      <c r="P4" s="150"/>
      <c r="Q4" s="150"/>
      <c r="R4" s="150"/>
      <c r="S4" s="150"/>
      <c r="T4" s="150"/>
      <c r="U4" s="150"/>
      <c r="V4" s="150"/>
    </row>
    <row r="5" spans="1:22" ht="14" thickBot="1" x14ac:dyDescent="0.2">
      <c r="A5" s="10" t="s">
        <v>6</v>
      </c>
      <c r="B5" s="11"/>
      <c r="C5" s="11"/>
      <c r="D5" s="11"/>
      <c r="E5" s="11"/>
      <c r="F5" s="11"/>
      <c r="G5" s="11"/>
      <c r="H5" s="11"/>
      <c r="I5" s="12"/>
      <c r="J5" s="13" t="s">
        <v>92</v>
      </c>
      <c r="K5" s="14">
        <f>Feb!K46</f>
        <v>4568.5600000000004</v>
      </c>
      <c r="L5" s="15">
        <f>Setup!E14</f>
        <v>4177.1000000000004</v>
      </c>
      <c r="N5" s="150"/>
      <c r="O5" s="150"/>
      <c r="P5" s="150"/>
      <c r="Q5" s="150"/>
      <c r="R5" s="150"/>
      <c r="S5" s="150"/>
      <c r="T5" s="150"/>
      <c r="U5" s="150"/>
      <c r="V5" s="150"/>
    </row>
    <row r="6" spans="1:22" ht="6" customHeight="1" thickBot="1" x14ac:dyDescent="0.2">
      <c r="A6" s="16"/>
      <c r="B6" s="4"/>
      <c r="C6" s="4"/>
      <c r="D6" s="4"/>
      <c r="E6" s="4"/>
      <c r="F6" s="4"/>
      <c r="G6" s="4"/>
      <c r="H6" s="4"/>
      <c r="I6" s="17"/>
      <c r="J6" s="7"/>
      <c r="K6" s="18"/>
      <c r="L6" s="19"/>
      <c r="N6" s="150"/>
      <c r="O6" s="150"/>
      <c r="P6" s="150"/>
      <c r="Q6" s="150"/>
      <c r="R6" s="150"/>
      <c r="S6" s="150"/>
      <c r="T6" s="150"/>
      <c r="U6" s="150"/>
      <c r="V6" s="150"/>
    </row>
    <row r="7" spans="1:22" x14ac:dyDescent="0.15">
      <c r="A7" s="20" t="s">
        <v>7</v>
      </c>
      <c r="B7" s="21"/>
      <c r="C7" s="21"/>
      <c r="D7" s="21"/>
      <c r="E7" s="21"/>
      <c r="F7" s="21"/>
      <c r="G7" s="21"/>
      <c r="H7" s="21"/>
      <c r="I7" s="21"/>
      <c r="J7" s="22"/>
      <c r="K7" s="23"/>
      <c r="L7" s="24"/>
      <c r="N7" s="150"/>
      <c r="O7" s="150"/>
      <c r="P7" s="150"/>
      <c r="Q7" s="150"/>
      <c r="R7" s="150"/>
      <c r="S7" s="150"/>
      <c r="T7" s="150"/>
      <c r="U7" s="150"/>
      <c r="V7" s="150"/>
    </row>
    <row r="8" spans="1:22" ht="14" thickBot="1" x14ac:dyDescent="0.2">
      <c r="A8" s="25" t="s">
        <v>8</v>
      </c>
      <c r="B8" s="4"/>
      <c r="C8" s="4"/>
      <c r="D8" s="4"/>
      <c r="E8" s="4"/>
      <c r="F8" s="4"/>
      <c r="G8" s="4"/>
      <c r="H8" s="4"/>
      <c r="I8" s="4"/>
      <c r="J8" s="7"/>
      <c r="K8" s="18"/>
      <c r="L8" s="26"/>
      <c r="N8" s="150"/>
      <c r="O8" s="150"/>
      <c r="P8" s="150"/>
      <c r="Q8" s="150"/>
      <c r="R8" s="150"/>
      <c r="S8" s="150"/>
      <c r="T8" s="150"/>
      <c r="U8" s="150"/>
      <c r="V8" s="150"/>
    </row>
    <row r="9" spans="1:22" ht="16" thickBot="1" x14ac:dyDescent="0.25">
      <c r="A9" s="25"/>
      <c r="B9" s="4"/>
      <c r="C9" s="4">
        <v>101</v>
      </c>
      <c r="D9" s="4" t="s">
        <v>9</v>
      </c>
      <c r="E9" s="4"/>
      <c r="F9" s="4"/>
      <c r="G9" s="4"/>
      <c r="H9" s="4"/>
      <c r="I9" s="151" t="str">
        <f>IF(ISBLANK(K9),"",IF(ISNUMBER(K9),"","     Not Number"))</f>
        <v/>
      </c>
      <c r="J9" s="7"/>
      <c r="K9" s="80">
        <v>60</v>
      </c>
      <c r="L9" s="89">
        <f>VALUE(K9)+Feb!L9</f>
        <v>1122</v>
      </c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16" thickBot="1" x14ac:dyDescent="0.25">
      <c r="A10" s="25" t="s">
        <v>10</v>
      </c>
      <c r="B10" s="4"/>
      <c r="C10" s="4">
        <v>102</v>
      </c>
      <c r="D10" s="4" t="s">
        <v>11</v>
      </c>
      <c r="E10" s="4"/>
      <c r="F10" s="4"/>
      <c r="G10" s="4"/>
      <c r="H10" s="4"/>
      <c r="I10" s="151" t="str">
        <f>IF(ISBLANK(K10),"",IF(ISNUMBER(K10),"","     Not Number"))</f>
        <v/>
      </c>
      <c r="J10" s="7"/>
      <c r="K10" s="80">
        <v>0</v>
      </c>
      <c r="L10" s="89">
        <f>VALUE(K10)+Feb!L10</f>
        <v>0</v>
      </c>
      <c r="N10" s="150"/>
      <c r="O10" s="150"/>
      <c r="P10" s="150"/>
      <c r="Q10" s="150"/>
      <c r="R10" s="150"/>
      <c r="S10" s="150"/>
      <c r="T10" s="150"/>
      <c r="U10" s="150"/>
      <c r="V10" s="150"/>
    </row>
    <row r="11" spans="1:22" ht="16" thickBot="1" x14ac:dyDescent="0.25">
      <c r="A11" s="25"/>
      <c r="B11" s="4"/>
      <c r="C11" s="4">
        <v>103</v>
      </c>
      <c r="D11" s="137" t="s">
        <v>12</v>
      </c>
      <c r="E11" s="4"/>
      <c r="F11" s="4"/>
      <c r="G11" s="4"/>
      <c r="H11" s="4"/>
      <c r="I11" s="151" t="str">
        <f>IF(ISBLANK(K11),"",IF(ISNUMBER(K11),"","     Not Number"))</f>
        <v/>
      </c>
      <c r="J11" s="7"/>
      <c r="K11" s="80">
        <v>0</v>
      </c>
      <c r="L11" s="89">
        <f>VALUE(K11)+Feb!L11</f>
        <v>0</v>
      </c>
      <c r="N11" s="150"/>
      <c r="O11" s="150"/>
      <c r="P11" s="150"/>
      <c r="Q11" s="150"/>
      <c r="R11" s="150"/>
      <c r="S11" s="150"/>
      <c r="T11" s="150"/>
      <c r="U11" s="150"/>
      <c r="V11" s="150"/>
    </row>
    <row r="12" spans="1:22" ht="14" thickBot="1" x14ac:dyDescent="0.2">
      <c r="A12" s="28"/>
      <c r="B12" s="11"/>
      <c r="C12" s="11"/>
      <c r="D12" s="11" t="s">
        <v>13</v>
      </c>
      <c r="E12" s="11"/>
      <c r="F12" s="11"/>
      <c r="G12" s="11"/>
      <c r="H12" s="11"/>
      <c r="I12" s="12"/>
      <c r="J12" s="13" t="s">
        <v>93</v>
      </c>
      <c r="K12" s="29">
        <f>SUM(K9:K11)</f>
        <v>60</v>
      </c>
      <c r="L12" s="29">
        <f>SUM(L9:L11)</f>
        <v>1122</v>
      </c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2" ht="14" thickBot="1" x14ac:dyDescent="0.2">
      <c r="A13" s="30"/>
      <c r="B13" s="4" t="s">
        <v>14</v>
      </c>
      <c r="C13" s="4"/>
      <c r="D13" s="4"/>
      <c r="E13" s="4"/>
      <c r="F13" s="4"/>
      <c r="G13" s="4"/>
      <c r="H13" s="4"/>
      <c r="I13" s="4"/>
      <c r="J13" s="7"/>
      <c r="K13" s="23"/>
      <c r="L13" s="24"/>
      <c r="N13" s="150"/>
      <c r="O13" s="150"/>
      <c r="P13" s="150"/>
      <c r="Q13" s="150"/>
      <c r="R13" s="150"/>
      <c r="S13" s="150"/>
      <c r="T13" s="150"/>
      <c r="U13" s="150"/>
      <c r="V13" s="150"/>
    </row>
    <row r="14" spans="1:22" ht="16" thickBot="1" x14ac:dyDescent="0.25">
      <c r="A14" s="25"/>
      <c r="B14" s="4"/>
      <c r="C14" s="4">
        <v>201</v>
      </c>
      <c r="D14" s="4" t="s">
        <v>15</v>
      </c>
      <c r="E14" s="4"/>
      <c r="F14" s="4"/>
      <c r="G14" s="4"/>
      <c r="H14" s="4"/>
      <c r="I14" s="151" t="str">
        <f t="shared" ref="I14:I20" si="0">IF(ISBLANK(K14),"",IF(ISNUMBER(K14),"","     Not Number"))</f>
        <v/>
      </c>
      <c r="J14" s="7"/>
      <c r="K14" s="80">
        <v>30</v>
      </c>
      <c r="L14" s="89">
        <f>VALUE(K14)+Feb!L14</f>
        <v>30</v>
      </c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ht="16" thickBot="1" x14ac:dyDescent="0.25">
      <c r="A15" s="25"/>
      <c r="B15" s="4"/>
      <c r="C15" s="4">
        <v>202</v>
      </c>
      <c r="D15" s="4" t="s">
        <v>16</v>
      </c>
      <c r="E15" s="4"/>
      <c r="F15" s="4"/>
      <c r="G15" s="4"/>
      <c r="H15" s="4"/>
      <c r="I15" s="151" t="str">
        <f t="shared" si="0"/>
        <v/>
      </c>
      <c r="J15" s="7"/>
      <c r="K15" s="80">
        <v>0</v>
      </c>
      <c r="L15" s="89">
        <f>VALUE(K15)+Feb!L15</f>
        <v>0</v>
      </c>
      <c r="N15" s="150"/>
      <c r="O15" s="150"/>
      <c r="P15" s="150"/>
      <c r="Q15" s="150"/>
      <c r="R15" s="150"/>
      <c r="S15" s="150"/>
      <c r="T15" s="150"/>
      <c r="U15" s="150"/>
      <c r="V15" s="150"/>
    </row>
    <row r="16" spans="1:22" ht="16" thickBot="1" x14ac:dyDescent="0.25">
      <c r="A16" s="25"/>
      <c r="B16" s="4"/>
      <c r="C16" s="4">
        <v>203</v>
      </c>
      <c r="D16" s="4" t="s">
        <v>17</v>
      </c>
      <c r="E16" s="4"/>
      <c r="F16" s="4"/>
      <c r="G16" s="4"/>
      <c r="H16" s="4"/>
      <c r="I16" s="151" t="str">
        <f t="shared" si="0"/>
        <v/>
      </c>
      <c r="J16" s="7"/>
      <c r="K16" s="80">
        <v>38.299999999999997</v>
      </c>
      <c r="L16" s="89">
        <f>VALUE(K16)+Feb!L16</f>
        <v>38.299999999999997</v>
      </c>
      <c r="N16" s="150"/>
      <c r="O16" s="150"/>
      <c r="P16" s="150"/>
      <c r="Q16" s="150"/>
      <c r="R16" s="150"/>
      <c r="S16" s="150"/>
      <c r="T16" s="150"/>
      <c r="U16" s="150"/>
      <c r="V16" s="150"/>
    </row>
    <row r="17" spans="1:22" ht="16" thickBot="1" x14ac:dyDescent="0.25">
      <c r="A17" s="25"/>
      <c r="B17" s="4"/>
      <c r="C17" s="4">
        <v>204</v>
      </c>
      <c r="D17" s="4" t="s">
        <v>18</v>
      </c>
      <c r="E17" s="4"/>
      <c r="F17" s="4"/>
      <c r="G17" s="4"/>
      <c r="H17" s="4"/>
      <c r="I17" s="151" t="str">
        <f t="shared" si="0"/>
        <v/>
      </c>
      <c r="J17" s="7"/>
      <c r="K17" s="80">
        <v>0</v>
      </c>
      <c r="L17" s="89">
        <f>VALUE(K17)+Feb!L17</f>
        <v>120</v>
      </c>
      <c r="N17" s="150"/>
      <c r="O17" s="150"/>
      <c r="P17" s="150"/>
      <c r="Q17" s="150"/>
      <c r="R17" s="150"/>
      <c r="S17" s="150"/>
      <c r="T17" s="150"/>
      <c r="U17" s="150"/>
      <c r="V17" s="150"/>
    </row>
    <row r="18" spans="1:22" ht="16" thickBot="1" x14ac:dyDescent="0.25">
      <c r="A18" s="25"/>
      <c r="B18" s="4"/>
      <c r="C18" s="4">
        <v>205</v>
      </c>
      <c r="D18" s="4" t="s">
        <v>19</v>
      </c>
      <c r="E18" s="4"/>
      <c r="F18" s="4"/>
      <c r="G18" s="4"/>
      <c r="H18" s="4"/>
      <c r="I18" s="151" t="str">
        <f t="shared" si="0"/>
        <v/>
      </c>
      <c r="J18" s="7"/>
      <c r="K18" s="80">
        <v>0</v>
      </c>
      <c r="L18" s="89">
        <f>VALUE(K18)+Feb!L18</f>
        <v>182.25</v>
      </c>
      <c r="N18" s="150"/>
      <c r="O18" s="150"/>
      <c r="P18" s="150"/>
      <c r="Q18" s="150"/>
      <c r="R18" s="150"/>
      <c r="S18" s="150"/>
      <c r="T18" s="150"/>
      <c r="U18" s="150"/>
      <c r="V18" s="150"/>
    </row>
    <row r="19" spans="1:22" ht="16" thickBot="1" x14ac:dyDescent="0.25">
      <c r="A19" s="25"/>
      <c r="B19" s="4"/>
      <c r="C19" s="4">
        <v>206</v>
      </c>
      <c r="D19" s="135" t="s">
        <v>12</v>
      </c>
      <c r="E19" s="4"/>
      <c r="F19" s="4"/>
      <c r="G19" s="4"/>
      <c r="H19" s="4"/>
      <c r="I19" s="151" t="str">
        <f t="shared" si="0"/>
        <v/>
      </c>
      <c r="J19" s="7"/>
      <c r="K19" s="80">
        <v>0</v>
      </c>
      <c r="L19" s="89">
        <f>VALUE(K19)+Feb!L19</f>
        <v>0</v>
      </c>
      <c r="N19" s="150"/>
      <c r="O19" s="150"/>
      <c r="P19" s="150"/>
      <c r="Q19" s="150"/>
      <c r="R19" s="150"/>
      <c r="S19" s="150"/>
      <c r="T19" s="150"/>
      <c r="U19" s="150"/>
      <c r="V19" s="150"/>
    </row>
    <row r="20" spans="1:22" ht="16" thickBot="1" x14ac:dyDescent="0.25">
      <c r="A20" s="25"/>
      <c r="B20" s="2"/>
      <c r="C20" s="2">
        <v>207</v>
      </c>
      <c r="D20" s="136" t="s">
        <v>12</v>
      </c>
      <c r="E20" s="2"/>
      <c r="F20" s="2"/>
      <c r="G20" s="2"/>
      <c r="H20" s="2"/>
      <c r="I20" s="151" t="str">
        <f t="shared" si="0"/>
        <v/>
      </c>
      <c r="J20" s="32"/>
      <c r="K20" s="80">
        <v>0</v>
      </c>
      <c r="L20" s="89">
        <f>VALUE(K20)+Feb!L20</f>
        <v>0</v>
      </c>
      <c r="N20" s="150"/>
      <c r="O20" s="150"/>
      <c r="P20" s="150"/>
      <c r="Q20" s="150"/>
      <c r="R20" s="150"/>
      <c r="S20" s="150"/>
      <c r="T20" s="150"/>
      <c r="U20" s="150"/>
      <c r="V20" s="150"/>
    </row>
    <row r="21" spans="1:22" ht="14" thickBot="1" x14ac:dyDescent="0.2">
      <c r="A21" s="33"/>
      <c r="B21" s="34"/>
      <c r="C21" s="34"/>
      <c r="D21" s="34" t="s">
        <v>20</v>
      </c>
      <c r="E21" s="34"/>
      <c r="F21" s="34"/>
      <c r="G21" s="34"/>
      <c r="H21" s="34"/>
      <c r="I21" s="3"/>
      <c r="J21" s="35" t="s">
        <v>94</v>
      </c>
      <c r="K21" s="14">
        <f>SUM(K14:K20)</f>
        <v>68.3</v>
      </c>
      <c r="L21" s="14">
        <f>SUM(L14:L20)</f>
        <v>370.55</v>
      </c>
      <c r="N21" s="150"/>
      <c r="O21" s="150"/>
      <c r="P21" s="150"/>
      <c r="Q21" s="150"/>
      <c r="R21" s="150"/>
      <c r="S21" s="150"/>
      <c r="T21" s="150"/>
      <c r="U21" s="150"/>
      <c r="V21" s="150"/>
    </row>
    <row r="22" spans="1:22" ht="14" thickBot="1" x14ac:dyDescent="0.2">
      <c r="A22" s="28"/>
      <c r="B22" s="11"/>
      <c r="C22" s="11"/>
      <c r="D22" s="11" t="s">
        <v>21</v>
      </c>
      <c r="E22" s="11"/>
      <c r="F22" s="11"/>
      <c r="G22" s="11"/>
      <c r="H22" s="11" t="s">
        <v>22</v>
      </c>
      <c r="I22" s="11" t="s">
        <v>23</v>
      </c>
      <c r="J22" s="13" t="s">
        <v>95</v>
      </c>
      <c r="K22" s="14">
        <f>K12-K21</f>
        <v>-8.2999999999999972</v>
      </c>
      <c r="L22" s="14">
        <f>L12-L21</f>
        <v>751.45</v>
      </c>
      <c r="N22" s="150"/>
      <c r="O22" s="150"/>
      <c r="P22" s="150"/>
      <c r="Q22" s="150"/>
      <c r="R22" s="150"/>
      <c r="S22" s="150"/>
      <c r="T22" s="150"/>
      <c r="U22" s="150"/>
      <c r="V22" s="150"/>
    </row>
    <row r="23" spans="1:22" ht="6" customHeight="1" thickBo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7"/>
      <c r="K23" s="38"/>
      <c r="L23" s="38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2" x14ac:dyDescent="0.15">
      <c r="A24" s="20" t="s">
        <v>24</v>
      </c>
      <c r="B24" s="4"/>
      <c r="C24" s="39"/>
      <c r="D24" s="4"/>
      <c r="E24" s="4"/>
      <c r="F24" s="4"/>
      <c r="G24" s="4"/>
      <c r="H24" s="4"/>
      <c r="I24" s="4"/>
      <c r="J24" s="7"/>
      <c r="K24" s="23"/>
      <c r="L24" s="24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2" ht="14" thickBot="1" x14ac:dyDescent="0.2">
      <c r="A25" s="25"/>
      <c r="B25" s="4" t="s">
        <v>25</v>
      </c>
      <c r="C25" s="4"/>
      <c r="D25" s="4"/>
      <c r="E25" s="4"/>
      <c r="F25" s="4"/>
      <c r="G25" s="4"/>
      <c r="H25" s="4"/>
      <c r="I25" s="4"/>
      <c r="J25" s="7"/>
      <c r="K25" s="40"/>
      <c r="L25" s="41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2" ht="16" thickBot="1" x14ac:dyDescent="0.25">
      <c r="A26" s="25"/>
      <c r="B26" s="4"/>
      <c r="C26" s="4">
        <v>301</v>
      </c>
      <c r="D26" s="4" t="s">
        <v>26</v>
      </c>
      <c r="E26" s="4"/>
      <c r="F26" s="4"/>
      <c r="G26" s="4"/>
      <c r="H26" s="4"/>
      <c r="I26" s="151" t="str">
        <f t="shared" ref="I26:I33" si="1">IF(ISBLANK(K26),"",IF(ISNUMBER(K26),"","     Not Number"))</f>
        <v/>
      </c>
      <c r="J26" s="7"/>
      <c r="K26" s="80">
        <v>1383</v>
      </c>
      <c r="L26" s="89">
        <f>VALUE(K26)+Feb!L26</f>
        <v>3848</v>
      </c>
      <c r="N26" s="150"/>
      <c r="O26" s="150"/>
      <c r="P26" s="150"/>
      <c r="Q26" s="150"/>
      <c r="R26" s="150"/>
      <c r="S26" s="150"/>
      <c r="T26" s="150"/>
      <c r="U26" s="150"/>
      <c r="V26" s="150"/>
    </row>
    <row r="27" spans="1:22" ht="16" thickBot="1" x14ac:dyDescent="0.25">
      <c r="A27" s="25"/>
      <c r="B27" s="4"/>
      <c r="C27" s="4">
        <v>302</v>
      </c>
      <c r="D27" s="4" t="s">
        <v>27</v>
      </c>
      <c r="E27" s="4"/>
      <c r="F27" s="4"/>
      <c r="G27" s="4"/>
      <c r="H27" s="4"/>
      <c r="I27" s="151" t="str">
        <f t="shared" si="1"/>
        <v/>
      </c>
      <c r="J27" s="7"/>
      <c r="K27" s="80">
        <v>0</v>
      </c>
      <c r="L27" s="89">
        <f>VALUE(K27)+Feb!L27</f>
        <v>0</v>
      </c>
      <c r="N27" s="150"/>
      <c r="O27" s="150"/>
      <c r="P27" s="150"/>
      <c r="Q27" s="150"/>
      <c r="R27" s="150"/>
      <c r="S27" s="150"/>
      <c r="T27" s="150"/>
      <c r="U27" s="150"/>
      <c r="V27" s="150"/>
    </row>
    <row r="28" spans="1:22" ht="16" thickBot="1" x14ac:dyDescent="0.25">
      <c r="A28" s="25"/>
      <c r="B28" s="4"/>
      <c r="C28" s="4">
        <v>303</v>
      </c>
      <c r="D28" s="4" t="s">
        <v>28</v>
      </c>
      <c r="E28" s="4"/>
      <c r="F28" s="4"/>
      <c r="G28" s="4"/>
      <c r="H28" s="4"/>
      <c r="I28" s="151" t="str">
        <f t="shared" si="1"/>
        <v/>
      </c>
      <c r="J28" s="7"/>
      <c r="K28" s="80">
        <v>0</v>
      </c>
      <c r="L28" s="89">
        <f>VALUE(K28)+Feb!L28</f>
        <v>0</v>
      </c>
      <c r="N28" s="150"/>
      <c r="O28" s="150"/>
      <c r="P28" s="150"/>
      <c r="Q28" s="150"/>
      <c r="R28" s="150"/>
      <c r="S28" s="150"/>
      <c r="T28" s="150"/>
      <c r="U28" s="150"/>
      <c r="V28" s="150"/>
    </row>
    <row r="29" spans="1:22" ht="16" thickBot="1" x14ac:dyDescent="0.25">
      <c r="A29" s="25"/>
      <c r="B29" s="4"/>
      <c r="C29" s="4">
        <v>304</v>
      </c>
      <c r="D29" s="4" t="s">
        <v>29</v>
      </c>
      <c r="E29" s="4"/>
      <c r="F29" s="4"/>
      <c r="G29" s="4"/>
      <c r="H29" s="4"/>
      <c r="I29" s="151" t="str">
        <f t="shared" si="1"/>
        <v/>
      </c>
      <c r="J29" s="7"/>
      <c r="K29" s="80">
        <v>0</v>
      </c>
      <c r="L29" s="89">
        <f>VALUE(K29)+Feb!L29</f>
        <v>0</v>
      </c>
      <c r="N29" s="150"/>
      <c r="O29" s="150"/>
      <c r="P29" s="150"/>
      <c r="Q29" s="150"/>
      <c r="R29" s="150"/>
      <c r="S29" s="150"/>
      <c r="T29" s="150"/>
      <c r="U29" s="150"/>
      <c r="V29" s="150"/>
    </row>
    <row r="30" spans="1:22" ht="16" thickBot="1" x14ac:dyDescent="0.25">
      <c r="A30" s="25"/>
      <c r="B30" s="4"/>
      <c r="C30" s="4">
        <v>305</v>
      </c>
      <c r="D30" s="4" t="s">
        <v>30</v>
      </c>
      <c r="E30" s="4"/>
      <c r="F30" s="4"/>
      <c r="G30" s="4"/>
      <c r="H30" s="4"/>
      <c r="I30" s="151" t="str">
        <f t="shared" si="1"/>
        <v/>
      </c>
      <c r="J30" s="7"/>
      <c r="K30" s="80">
        <v>0</v>
      </c>
      <c r="L30" s="89">
        <f>VALUE(K30)+Feb!L30</f>
        <v>0</v>
      </c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ht="16" thickBot="1" x14ac:dyDescent="0.25">
      <c r="A31" s="25"/>
      <c r="B31" s="4"/>
      <c r="C31" s="31">
        <v>306</v>
      </c>
      <c r="D31" s="31" t="s">
        <v>31</v>
      </c>
      <c r="E31" s="31"/>
      <c r="F31" s="4"/>
      <c r="G31" s="4"/>
      <c r="H31" s="4"/>
      <c r="I31" s="151" t="str">
        <f t="shared" si="1"/>
        <v/>
      </c>
      <c r="J31" s="7"/>
      <c r="K31" s="80">
        <v>0</v>
      </c>
      <c r="L31" s="89">
        <f>VALUE(K31)+Feb!L31</f>
        <v>0</v>
      </c>
      <c r="N31" s="150"/>
      <c r="O31" s="150"/>
      <c r="P31" s="150"/>
      <c r="Q31" s="150"/>
      <c r="R31" s="150"/>
      <c r="S31" s="150"/>
      <c r="T31" s="150"/>
      <c r="U31" s="150"/>
      <c r="V31" s="150"/>
    </row>
    <row r="32" spans="1:22" ht="16" thickBot="1" x14ac:dyDescent="0.25">
      <c r="A32" s="25"/>
      <c r="B32" s="4"/>
      <c r="C32" s="4">
        <v>307</v>
      </c>
      <c r="D32" s="135" t="s">
        <v>12</v>
      </c>
      <c r="E32" s="4"/>
      <c r="F32" s="4"/>
      <c r="G32" s="4"/>
      <c r="H32" s="4"/>
      <c r="I32" s="151" t="str">
        <f t="shared" si="1"/>
        <v/>
      </c>
      <c r="J32" s="7"/>
      <c r="K32" s="80">
        <v>0</v>
      </c>
      <c r="L32" s="89">
        <f>VALUE(K32)+Feb!L32</f>
        <v>0</v>
      </c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6" thickBot="1" x14ac:dyDescent="0.25">
      <c r="A33" s="25"/>
      <c r="B33" s="4"/>
      <c r="C33" s="4">
        <v>308</v>
      </c>
      <c r="D33" s="135" t="s">
        <v>12</v>
      </c>
      <c r="E33" s="4"/>
      <c r="F33" s="4"/>
      <c r="G33" s="4"/>
      <c r="H33" s="4"/>
      <c r="I33" s="151" t="str">
        <f t="shared" si="1"/>
        <v/>
      </c>
      <c r="J33" s="42"/>
      <c r="K33" s="80">
        <v>0</v>
      </c>
      <c r="L33" s="89">
        <f>VALUE(K33)+Feb!L33</f>
        <v>0</v>
      </c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ht="14" thickBot="1" x14ac:dyDescent="0.2">
      <c r="A34" s="33"/>
      <c r="B34" s="34"/>
      <c r="C34" s="34"/>
      <c r="D34" s="34" t="s">
        <v>32</v>
      </c>
      <c r="E34" s="34"/>
      <c r="F34" s="34"/>
      <c r="G34" s="34"/>
      <c r="H34" s="34"/>
      <c r="I34" s="3"/>
      <c r="J34" s="35" t="s">
        <v>96</v>
      </c>
      <c r="K34" s="14">
        <f>SUM(K26:K33)</f>
        <v>1383</v>
      </c>
      <c r="L34" s="14">
        <f>SUM(L26:L33)</f>
        <v>3848</v>
      </c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14" thickBot="1" x14ac:dyDescent="0.2">
      <c r="A35" s="25"/>
      <c r="B35" s="4" t="s">
        <v>14</v>
      </c>
      <c r="C35" s="4"/>
      <c r="D35" s="4"/>
      <c r="E35" s="4"/>
      <c r="F35" s="4"/>
      <c r="G35" s="4"/>
      <c r="H35" s="4"/>
      <c r="I35" s="4"/>
      <c r="J35" s="7"/>
      <c r="K35" s="38"/>
      <c r="L35" s="41"/>
      <c r="N35" s="150"/>
      <c r="O35" s="150"/>
      <c r="P35" s="150"/>
      <c r="Q35" s="150"/>
      <c r="R35" s="150"/>
      <c r="S35" s="150"/>
      <c r="T35" s="150"/>
      <c r="U35" s="150"/>
      <c r="V35" s="150"/>
    </row>
    <row r="36" spans="1:22" ht="16" thickBot="1" x14ac:dyDescent="0.25">
      <c r="A36" s="25"/>
      <c r="B36" s="4"/>
      <c r="C36" s="4">
        <v>401</v>
      </c>
      <c r="D36" s="4" t="s">
        <v>26</v>
      </c>
      <c r="E36" s="4"/>
      <c r="F36" s="4"/>
      <c r="G36" s="4"/>
      <c r="H36" s="4"/>
      <c r="I36" s="151" t="str">
        <f t="shared" ref="I36:I42" si="2">IF(ISBLANK(K36),"",IF(ISNUMBER(K36),"","     Not Number"))</f>
        <v/>
      </c>
      <c r="J36" s="7"/>
      <c r="K36" s="80">
        <v>1376.27</v>
      </c>
      <c r="L36" s="89">
        <f>VALUE(K36)+Feb!L36</f>
        <v>4209.5599999999995</v>
      </c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6" thickBot="1" x14ac:dyDescent="0.25">
      <c r="A37" s="25"/>
      <c r="B37" s="4"/>
      <c r="C37" s="4">
        <v>402</v>
      </c>
      <c r="D37" s="4" t="s">
        <v>27</v>
      </c>
      <c r="E37" s="4"/>
      <c r="F37" s="4"/>
      <c r="G37" s="4"/>
      <c r="H37" s="4"/>
      <c r="I37" s="151" t="str">
        <f t="shared" si="2"/>
        <v/>
      </c>
      <c r="J37" s="7"/>
      <c r="K37" s="80">
        <v>0</v>
      </c>
      <c r="L37" s="89">
        <f>VALUE(K37)+Feb!L37</f>
        <v>0</v>
      </c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ht="16" thickBot="1" x14ac:dyDescent="0.25">
      <c r="A38" s="25"/>
      <c r="B38" s="4"/>
      <c r="C38" s="31">
        <v>403</v>
      </c>
      <c r="D38" s="31" t="s">
        <v>28</v>
      </c>
      <c r="E38" s="31"/>
      <c r="F38" s="4"/>
      <c r="G38" s="4"/>
      <c r="H38" s="4"/>
      <c r="I38" s="151" t="str">
        <f t="shared" si="2"/>
        <v/>
      </c>
      <c r="J38" s="7"/>
      <c r="K38" s="80">
        <v>0</v>
      </c>
      <c r="L38" s="89">
        <f>VALUE(K38)+Feb!L38</f>
        <v>0</v>
      </c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6" thickBot="1" x14ac:dyDescent="0.25">
      <c r="A39" s="25"/>
      <c r="B39" s="4"/>
      <c r="C39" s="31">
        <v>404</v>
      </c>
      <c r="D39" s="31" t="s">
        <v>33</v>
      </c>
      <c r="E39" s="31"/>
      <c r="F39" s="4"/>
      <c r="G39" s="4"/>
      <c r="H39" s="4"/>
      <c r="I39" s="151" t="str">
        <f t="shared" si="2"/>
        <v/>
      </c>
      <c r="J39" s="7"/>
      <c r="K39" s="80">
        <v>0</v>
      </c>
      <c r="L39" s="89">
        <f>VALUE(K39)+Feb!L39</f>
        <v>0</v>
      </c>
      <c r="N39" s="150"/>
      <c r="O39" s="150"/>
      <c r="P39" s="150"/>
      <c r="Q39" s="150"/>
      <c r="R39" s="150"/>
      <c r="S39" s="150"/>
      <c r="T39" s="150"/>
      <c r="U39" s="150"/>
      <c r="V39" s="150"/>
    </row>
    <row r="40" spans="1:22" ht="16" thickBot="1" x14ac:dyDescent="0.25">
      <c r="A40" s="25"/>
      <c r="B40" s="4"/>
      <c r="C40" s="31">
        <v>405</v>
      </c>
      <c r="D40" s="31" t="s">
        <v>30</v>
      </c>
      <c r="E40" s="31"/>
      <c r="F40" s="4"/>
      <c r="G40" s="4"/>
      <c r="H40" s="4"/>
      <c r="I40" s="151" t="str">
        <f t="shared" si="2"/>
        <v/>
      </c>
      <c r="J40" s="7"/>
      <c r="K40" s="80">
        <v>0</v>
      </c>
      <c r="L40" s="89">
        <f>VALUE(K40)+Feb!L40</f>
        <v>0</v>
      </c>
      <c r="N40" s="150"/>
      <c r="O40" s="150"/>
      <c r="P40" s="150"/>
      <c r="Q40" s="150"/>
      <c r="R40" s="150"/>
      <c r="S40" s="150"/>
      <c r="T40" s="150"/>
      <c r="U40" s="150"/>
      <c r="V40" s="150"/>
    </row>
    <row r="41" spans="1:22" ht="16" thickBot="1" x14ac:dyDescent="0.25">
      <c r="A41" s="25"/>
      <c r="B41" s="4"/>
      <c r="C41" s="4">
        <v>406</v>
      </c>
      <c r="D41" s="4" t="s">
        <v>34</v>
      </c>
      <c r="E41" s="4"/>
      <c r="F41" s="4"/>
      <c r="G41" s="4"/>
      <c r="H41" s="4"/>
      <c r="I41" s="151" t="str">
        <f t="shared" si="2"/>
        <v/>
      </c>
      <c r="J41" s="7"/>
      <c r="K41" s="80">
        <v>0</v>
      </c>
      <c r="L41" s="89">
        <f>VALUE(K41)+Feb!L41</f>
        <v>0</v>
      </c>
      <c r="N41" s="150"/>
      <c r="O41" s="150"/>
      <c r="P41" s="150"/>
      <c r="Q41" s="150"/>
      <c r="R41" s="150"/>
      <c r="S41" s="150"/>
      <c r="T41" s="150"/>
      <c r="U41" s="150"/>
      <c r="V41" s="150"/>
    </row>
    <row r="42" spans="1:22" ht="16" thickBot="1" x14ac:dyDescent="0.25">
      <c r="A42" s="25"/>
      <c r="B42" s="4"/>
      <c r="C42" s="4">
        <v>407</v>
      </c>
      <c r="D42" s="135" t="s">
        <v>12</v>
      </c>
      <c r="E42" s="4"/>
      <c r="F42" s="4"/>
      <c r="G42" s="4"/>
      <c r="H42" s="4"/>
      <c r="I42" s="151" t="str">
        <f t="shared" si="2"/>
        <v/>
      </c>
      <c r="J42" s="42"/>
      <c r="K42" s="80">
        <v>0</v>
      </c>
      <c r="L42" s="89">
        <f>VALUE(K42)+Feb!L42</f>
        <v>0</v>
      </c>
      <c r="N42" s="150"/>
      <c r="O42" s="150"/>
      <c r="P42" s="150"/>
      <c r="Q42" s="150"/>
      <c r="R42" s="150"/>
      <c r="S42" s="150"/>
      <c r="T42" s="150"/>
      <c r="U42" s="150"/>
      <c r="V42" s="150"/>
    </row>
    <row r="43" spans="1:22" ht="14" thickBot="1" x14ac:dyDescent="0.2">
      <c r="A43" s="33"/>
      <c r="B43" s="34"/>
      <c r="C43" s="34"/>
      <c r="D43" s="34" t="s">
        <v>35</v>
      </c>
      <c r="E43" s="34"/>
      <c r="F43" s="34"/>
      <c r="G43" s="34"/>
      <c r="H43" s="34"/>
      <c r="I43" s="3"/>
      <c r="J43" s="35" t="s">
        <v>97</v>
      </c>
      <c r="K43" s="14">
        <f>SUM(K36:K42)</f>
        <v>1376.27</v>
      </c>
      <c r="L43" s="14">
        <f>SUM(L36:L42)</f>
        <v>4209.5599999999995</v>
      </c>
      <c r="N43" s="150"/>
      <c r="O43" s="150"/>
      <c r="P43" s="150"/>
      <c r="Q43" s="150"/>
      <c r="R43" s="150"/>
      <c r="S43" s="150"/>
      <c r="T43" s="150"/>
      <c r="U43" s="150"/>
      <c r="V43" s="150"/>
    </row>
    <row r="44" spans="1:22" ht="14" thickBot="1" x14ac:dyDescent="0.2">
      <c r="A44" s="28"/>
      <c r="B44" s="11"/>
      <c r="C44" s="11"/>
      <c r="D44" s="11" t="s">
        <v>36</v>
      </c>
      <c r="E44" s="11"/>
      <c r="F44" s="11"/>
      <c r="G44" s="11"/>
      <c r="H44" s="11"/>
      <c r="I44" s="11"/>
      <c r="J44" s="13" t="s">
        <v>98</v>
      </c>
      <c r="K44" s="14">
        <f>K34-K43</f>
        <v>6.7300000000000182</v>
      </c>
      <c r="L44" s="14">
        <f>L34-L43</f>
        <v>-361.55999999999949</v>
      </c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ht="6" customHeight="1" thickBot="1" x14ac:dyDescent="0.2">
      <c r="A45" s="16"/>
      <c r="B45" s="36"/>
      <c r="C45" s="36"/>
      <c r="D45" s="36"/>
      <c r="E45" s="36"/>
      <c r="F45" s="36"/>
      <c r="G45" s="36"/>
      <c r="H45" s="36"/>
      <c r="I45" s="36"/>
      <c r="J45" s="37"/>
      <c r="K45" s="38"/>
      <c r="L45" s="43"/>
      <c r="N45" s="150"/>
      <c r="O45" s="150"/>
      <c r="P45" s="150"/>
      <c r="Q45" s="150"/>
      <c r="R45" s="150"/>
      <c r="S45" s="150"/>
      <c r="T45" s="150"/>
      <c r="U45" s="150"/>
      <c r="V45" s="150"/>
    </row>
    <row r="46" spans="1:22" ht="14" thickBot="1" x14ac:dyDescent="0.2">
      <c r="A46" s="44" t="s">
        <v>37</v>
      </c>
      <c r="B46" s="36"/>
      <c r="C46" s="36"/>
      <c r="D46" s="45"/>
      <c r="E46" s="45"/>
      <c r="F46" s="36"/>
      <c r="G46" s="36"/>
      <c r="H46" s="36"/>
      <c r="I46" s="167"/>
      <c r="J46" s="173" t="s">
        <v>104</v>
      </c>
      <c r="K46" s="27">
        <f>+K5+K22+K44</f>
        <v>4566.99</v>
      </c>
      <c r="L46" s="27">
        <f>+L5+L22+L44</f>
        <v>4566.9900000000007</v>
      </c>
      <c r="N46" s="150"/>
      <c r="O46" s="150"/>
      <c r="P46" s="150"/>
      <c r="Q46" s="150"/>
      <c r="R46" s="150"/>
      <c r="S46" s="150"/>
      <c r="T46" s="150"/>
      <c r="U46" s="150"/>
      <c r="V46" s="150"/>
    </row>
    <row r="47" spans="1:22" ht="6" customHeight="1" thickBot="1" x14ac:dyDescent="0.2">
      <c r="A47" s="47"/>
      <c r="B47" s="4"/>
      <c r="C47" s="4"/>
      <c r="D47" s="48"/>
      <c r="E47" s="48"/>
      <c r="F47" s="4"/>
      <c r="G47" s="4"/>
      <c r="H47" s="4"/>
      <c r="I47" s="49"/>
      <c r="J47" s="50"/>
      <c r="K47" s="51"/>
      <c r="L47" s="52"/>
      <c r="N47" s="150"/>
      <c r="O47" s="150"/>
      <c r="P47" s="150"/>
      <c r="Q47" s="150"/>
      <c r="R47" s="150"/>
      <c r="S47" s="150"/>
      <c r="T47" s="150"/>
      <c r="U47" s="150"/>
      <c r="V47" s="150"/>
    </row>
    <row r="48" spans="1:22" ht="13.25" customHeight="1" x14ac:dyDescent="0.15">
      <c r="A48" s="203" t="s">
        <v>38</v>
      </c>
      <c r="B48" s="204"/>
      <c r="C48" s="204"/>
      <c r="D48" s="205"/>
      <c r="E48" s="104"/>
      <c r="F48" s="206" t="s">
        <v>39</v>
      </c>
      <c r="G48" s="207"/>
      <c r="H48" s="104"/>
      <c r="I48" s="208"/>
      <c r="J48" s="208"/>
      <c r="K48" s="208"/>
      <c r="L48" s="209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1:22" ht="13.25" customHeight="1" x14ac:dyDescent="0.15">
      <c r="A49" s="172" t="s">
        <v>40</v>
      </c>
      <c r="B49" s="158"/>
      <c r="C49" s="160"/>
      <c r="D49" s="162">
        <f>D52-D50-D51</f>
        <v>4191.99</v>
      </c>
      <c r="E49" s="51"/>
      <c r="F49" s="53" t="s">
        <v>41</v>
      </c>
      <c r="G49" s="81">
        <v>149</v>
      </c>
      <c r="H49" s="54"/>
      <c r="I49" s="51"/>
      <c r="J49" s="76"/>
      <c r="K49" s="79"/>
      <c r="L49" s="78"/>
      <c r="N49" s="150"/>
      <c r="O49" s="150"/>
      <c r="P49" s="150"/>
      <c r="Q49" s="150"/>
      <c r="R49" s="150"/>
      <c r="S49" s="150"/>
      <c r="T49" s="150"/>
      <c r="U49" s="150"/>
      <c r="V49" s="150"/>
    </row>
    <row r="50" spans="1:22" ht="13.25" customHeight="1" x14ac:dyDescent="0.15">
      <c r="A50" s="25" t="s">
        <v>42</v>
      </c>
      <c r="B50" s="4"/>
      <c r="C50" s="161"/>
      <c r="D50" s="157">
        <f>Feb!D50</f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N50" s="150"/>
      <c r="O50" s="150"/>
      <c r="P50" s="150"/>
      <c r="Q50" s="150"/>
      <c r="R50" s="150"/>
      <c r="S50" s="150"/>
      <c r="T50" s="150"/>
      <c r="U50" s="150"/>
      <c r="V50" s="150"/>
    </row>
    <row r="51" spans="1:22" ht="13.25" customHeight="1" x14ac:dyDescent="0.2">
      <c r="A51" s="56" t="s">
        <v>12</v>
      </c>
      <c r="B51" s="2"/>
      <c r="C51" s="57"/>
      <c r="D51" s="157">
        <f>Feb!D51</f>
        <v>375</v>
      </c>
      <c r="E51" s="51"/>
      <c r="F51" s="4"/>
      <c r="H51" s="170"/>
      <c r="I51" s="170"/>
      <c r="J51" s="76"/>
      <c r="K51" s="156"/>
      <c r="L51" s="78"/>
      <c r="N51" s="150"/>
      <c r="O51" s="150"/>
      <c r="P51" s="150"/>
      <c r="Q51" s="150"/>
      <c r="R51" s="150"/>
      <c r="S51" s="150"/>
      <c r="T51" s="150"/>
      <c r="U51" s="150"/>
      <c r="V51" s="150"/>
    </row>
    <row r="52" spans="1:22" ht="16.5" customHeight="1" thickBot="1" x14ac:dyDescent="0.3">
      <c r="A52" s="174" t="s">
        <v>43</v>
      </c>
      <c r="B52" s="2"/>
      <c r="C52" s="2"/>
      <c r="D52" s="159">
        <f>K46</f>
        <v>4566.99</v>
      </c>
      <c r="E52" s="51"/>
      <c r="F52" s="54"/>
      <c r="G52" s="185">
        <f>Setup!C37</f>
        <v>42835</v>
      </c>
      <c r="H52" s="186"/>
      <c r="I52" s="186"/>
      <c r="J52" s="62"/>
      <c r="K52" s="176" t="str">
        <f>Feb!K52</f>
        <v>Patrick Graham</v>
      </c>
      <c r="L52" s="155"/>
      <c r="N52" s="150"/>
      <c r="O52" s="150"/>
      <c r="P52" s="150"/>
      <c r="Q52" s="150"/>
      <c r="R52" s="150"/>
      <c r="S52" s="150"/>
      <c r="T52" s="150"/>
      <c r="U52" s="150"/>
      <c r="V52" s="150"/>
    </row>
    <row r="53" spans="1:22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N53" s="150"/>
      <c r="O53" s="150"/>
      <c r="P53" s="150"/>
      <c r="Q53" s="150"/>
      <c r="R53" s="150"/>
      <c r="S53" s="150"/>
      <c r="T53" s="150"/>
      <c r="U53" s="150"/>
      <c r="V53" s="150"/>
    </row>
    <row r="54" spans="1:22" ht="6.75" customHeight="1" x14ac:dyDescent="0.15">
      <c r="A54" s="126"/>
      <c r="B54" s="93"/>
      <c r="C54" s="93"/>
      <c r="D54" s="123"/>
      <c r="E54" s="123"/>
      <c r="F54" s="125"/>
      <c r="G54" s="180"/>
      <c r="H54" s="180"/>
      <c r="I54" s="180"/>
      <c r="J54" s="127"/>
      <c r="K54" s="199"/>
      <c r="L54" s="200"/>
      <c r="N54" s="150"/>
      <c r="O54" s="150"/>
      <c r="P54" s="150"/>
      <c r="Q54" s="150"/>
      <c r="R54" s="150"/>
      <c r="S54" s="150"/>
      <c r="T54" s="150"/>
      <c r="U54" s="150"/>
      <c r="V54" s="150"/>
    </row>
    <row r="55" spans="1:22" ht="9.75" customHeight="1" x14ac:dyDescent="0.15">
      <c r="A55" s="128" t="s">
        <v>45</v>
      </c>
      <c r="B55" s="93"/>
      <c r="C55" s="93"/>
      <c r="D55" s="93"/>
      <c r="E55" s="93"/>
      <c r="F55" s="93"/>
      <c r="G55" s="93"/>
      <c r="H55" s="93"/>
      <c r="I55" s="93"/>
      <c r="J55" s="91"/>
      <c r="K55" s="123"/>
      <c r="L55" s="116"/>
      <c r="N55" s="150"/>
      <c r="O55" s="150"/>
      <c r="P55" s="150"/>
      <c r="Q55" s="150"/>
      <c r="R55" s="150"/>
      <c r="S55" s="150"/>
      <c r="T55" s="150"/>
      <c r="U55" s="150"/>
      <c r="V55" s="150"/>
    </row>
    <row r="56" spans="1:22" ht="14" customHeight="1" thickBot="1" x14ac:dyDescent="0.2">
      <c r="A56" s="129" t="str">
        <f>Jan!A56</f>
        <v>FORM 28, Rev 01/13/17 effective 1/1/2017</v>
      </c>
      <c r="B56" s="130"/>
      <c r="C56" s="130"/>
      <c r="D56" s="130"/>
      <c r="E56" s="131"/>
      <c r="F56" s="131"/>
      <c r="G56" s="131"/>
      <c r="H56" s="131"/>
      <c r="I56" s="131"/>
      <c r="J56" s="132"/>
      <c r="K56" s="133"/>
      <c r="L56" s="134"/>
      <c r="N56" s="150"/>
      <c r="O56" s="150"/>
      <c r="P56" s="150"/>
      <c r="Q56" s="150"/>
      <c r="R56" s="150"/>
      <c r="S56" s="150"/>
      <c r="T56" s="150"/>
      <c r="U56" s="150"/>
      <c r="V56" s="150"/>
    </row>
    <row r="57" spans="1:22" x14ac:dyDescent="0.15">
      <c r="A57" s="150"/>
      <c r="N57" s="150"/>
      <c r="O57" s="150"/>
      <c r="P57" s="150"/>
      <c r="Q57" s="150"/>
      <c r="R57" s="150"/>
      <c r="S57" s="150"/>
      <c r="T57" s="150"/>
      <c r="U57" s="150"/>
      <c r="V57" s="150"/>
    </row>
    <row r="58" spans="1:22" x14ac:dyDescent="0.15">
      <c r="N58" s="150"/>
      <c r="O58" s="150"/>
      <c r="P58" s="150"/>
      <c r="Q58" s="150"/>
      <c r="R58" s="150"/>
      <c r="S58" s="150"/>
      <c r="T58" s="150"/>
      <c r="U58" s="150"/>
      <c r="V58" s="150"/>
    </row>
    <row r="59" spans="1:22" x14ac:dyDescent="0.15"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x14ac:dyDescent="0.15">
      <c r="N60" s="150"/>
      <c r="O60" s="150"/>
      <c r="P60" s="150"/>
      <c r="Q60" s="150"/>
      <c r="R60" s="150"/>
      <c r="S60" s="150"/>
      <c r="T60" s="150"/>
      <c r="U60" s="150"/>
      <c r="V60" s="150"/>
    </row>
    <row r="61" spans="1:22" x14ac:dyDescent="0.15">
      <c r="B61" s="72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1:22" x14ac:dyDescent="0.15"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2" x14ac:dyDescent="0.15">
      <c r="N63" s="150"/>
      <c r="O63" s="150"/>
      <c r="P63" s="150"/>
      <c r="Q63" s="150"/>
      <c r="R63" s="150"/>
      <c r="S63" s="150"/>
      <c r="T63" s="150"/>
      <c r="U63" s="150"/>
      <c r="V63" s="150"/>
    </row>
    <row r="64" spans="1:22" x14ac:dyDescent="0.15">
      <c r="N64" s="150"/>
      <c r="O64" s="150"/>
      <c r="P64" s="150"/>
      <c r="Q64" s="150"/>
      <c r="R64" s="150"/>
      <c r="S64" s="150"/>
      <c r="T64" s="150"/>
      <c r="U64" s="150"/>
      <c r="V64" s="150"/>
    </row>
    <row r="65" spans="14:22" x14ac:dyDescent="0.15">
      <c r="N65" s="150"/>
      <c r="O65" s="150"/>
      <c r="P65" s="150"/>
      <c r="Q65" s="150"/>
      <c r="R65" s="150"/>
      <c r="S65" s="150"/>
      <c r="T65" s="150"/>
      <c r="U65" s="150"/>
      <c r="V65" s="150"/>
    </row>
    <row r="66" spans="14:22" x14ac:dyDescent="0.15">
      <c r="N66" s="150"/>
      <c r="O66" s="150"/>
      <c r="P66" s="150"/>
      <c r="Q66" s="150"/>
      <c r="R66" s="150"/>
      <c r="S66" s="150"/>
      <c r="T66" s="150"/>
      <c r="U66" s="150"/>
      <c r="V66" s="150"/>
    </row>
    <row r="67" spans="14:22" x14ac:dyDescent="0.15">
      <c r="N67" s="150"/>
      <c r="O67" s="150"/>
      <c r="P67" s="150"/>
      <c r="Q67" s="150"/>
      <c r="R67" s="150"/>
      <c r="S67" s="150"/>
      <c r="T67" s="150"/>
      <c r="U67" s="150"/>
      <c r="V67" s="150"/>
    </row>
  </sheetData>
  <sheetProtection password="DCCF" sheet="1"/>
  <mergeCells count="12">
    <mergeCell ref="G54:I54"/>
    <mergeCell ref="K54:L54"/>
    <mergeCell ref="F50:G50"/>
    <mergeCell ref="G53:I53"/>
    <mergeCell ref="K53:L53"/>
    <mergeCell ref="G52:I52"/>
    <mergeCell ref="A1:K1"/>
    <mergeCell ref="A2:C2"/>
    <mergeCell ref="A3:C3"/>
    <mergeCell ref="A48:D48"/>
    <mergeCell ref="F48:G48"/>
    <mergeCell ref="I48:L48"/>
  </mergeCells>
  <pageMargins left="1" right="0.5" top="0.25" bottom="0.5" header="0.5" footer="0.5"/>
  <pageSetup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67"/>
  <sheetViews>
    <sheetView workbookViewId="0">
      <selection activeCell="I15" sqref="I15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3" s="4" customFormat="1" ht="25.5" customHeight="1" x14ac:dyDescent="0.3">
      <c r="A1" s="210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139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x14ac:dyDescent="0.15">
      <c r="A2" s="201" t="s">
        <v>0</v>
      </c>
      <c r="B2" s="202"/>
      <c r="C2" s="202"/>
      <c r="D2" s="140">
        <f>Setup!E10</f>
        <v>170</v>
      </c>
      <c r="E2" s="93"/>
      <c r="F2" s="91" t="s">
        <v>1</v>
      </c>
      <c r="G2" s="140">
        <f>Setup!E11</f>
        <v>1</v>
      </c>
      <c r="H2" s="93"/>
      <c r="I2" s="91" t="s">
        <v>2</v>
      </c>
      <c r="J2" s="140">
        <f>Setup!E12</f>
        <v>2</v>
      </c>
      <c r="K2" s="93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x14ac:dyDescent="0.15">
      <c r="A3" s="201" t="s">
        <v>3</v>
      </c>
      <c r="B3" s="202"/>
      <c r="C3" s="202"/>
      <c r="D3" s="141" t="s">
        <v>64</v>
      </c>
      <c r="E3" s="93"/>
      <c r="F3" s="91" t="s">
        <v>4</v>
      </c>
      <c r="G3" s="94">
        <f>Setup!E13</f>
        <v>2017</v>
      </c>
      <c r="H3" s="93"/>
      <c r="I3" s="93"/>
      <c r="J3" s="91"/>
      <c r="K3" s="93"/>
      <c r="L3" s="95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23" ht="14" thickBot="1" x14ac:dyDescent="0.2">
      <c r="A4" s="90"/>
      <c r="B4" s="91"/>
      <c r="C4" s="91"/>
      <c r="D4" s="93"/>
      <c r="E4" s="93"/>
      <c r="F4" s="91"/>
      <c r="G4" s="93"/>
      <c r="H4" s="93"/>
      <c r="I4" s="93"/>
      <c r="J4" s="91"/>
      <c r="K4" s="96" t="s">
        <v>3</v>
      </c>
      <c r="L4" s="97" t="s">
        <v>5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ht="14" thickBot="1" x14ac:dyDescent="0.2">
      <c r="A5" s="98" t="s">
        <v>6</v>
      </c>
      <c r="B5" s="99"/>
      <c r="C5" s="99"/>
      <c r="D5" s="99"/>
      <c r="E5" s="99"/>
      <c r="F5" s="99"/>
      <c r="G5" s="99"/>
      <c r="H5" s="99"/>
      <c r="I5" s="12"/>
      <c r="J5" s="13" t="s">
        <v>92</v>
      </c>
      <c r="K5" s="83">
        <f>Mar!K46</f>
        <v>4566.99</v>
      </c>
      <c r="L5" s="100">
        <f>Setup!E14</f>
        <v>4177.1000000000004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</row>
    <row r="6" spans="1:23" ht="6" customHeight="1" thickBot="1" x14ac:dyDescent="0.2">
      <c r="A6" s="101"/>
      <c r="B6" s="93"/>
      <c r="C6" s="93"/>
      <c r="D6" s="93"/>
      <c r="E6" s="93"/>
      <c r="F6" s="93"/>
      <c r="G6" s="93"/>
      <c r="H6" s="93"/>
      <c r="I6" s="17"/>
      <c r="J6" s="7"/>
      <c r="K6" s="84"/>
      <c r="L6" s="102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</row>
    <row r="7" spans="1:23" x14ac:dyDescent="0.15">
      <c r="A7" s="103" t="s">
        <v>7</v>
      </c>
      <c r="B7" s="104"/>
      <c r="C7" s="104"/>
      <c r="D7" s="104"/>
      <c r="E7" s="104"/>
      <c r="F7" s="104"/>
      <c r="G7" s="104"/>
      <c r="H7" s="104"/>
      <c r="I7" s="21"/>
      <c r="J7" s="22"/>
      <c r="K7" s="85"/>
      <c r="L7" s="105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23" ht="14" thickBot="1" x14ac:dyDescent="0.2">
      <c r="A8" s="106" t="s">
        <v>8</v>
      </c>
      <c r="B8" s="93"/>
      <c r="C8" s="93"/>
      <c r="D8" s="93"/>
      <c r="E8" s="93"/>
      <c r="F8" s="93"/>
      <c r="G8" s="93"/>
      <c r="H8" s="93"/>
      <c r="I8" s="4"/>
      <c r="J8" s="7"/>
      <c r="K8" s="84"/>
      <c r="L8" s="107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</row>
    <row r="9" spans="1:23" ht="16" thickBot="1" x14ac:dyDescent="0.25">
      <c r="A9" s="106"/>
      <c r="B9" s="93"/>
      <c r="C9" s="93">
        <v>101</v>
      </c>
      <c r="D9" s="93" t="s">
        <v>9</v>
      </c>
      <c r="E9" s="93"/>
      <c r="F9" s="93"/>
      <c r="G9" s="93"/>
      <c r="H9" s="93"/>
      <c r="I9" s="151" t="str">
        <f>IF(ISBLANK(K9),"",IF(ISNUMBER(K9),"","     Not Number"))</f>
        <v/>
      </c>
      <c r="J9" s="7"/>
      <c r="K9" s="80">
        <v>108</v>
      </c>
      <c r="L9" s="89">
        <f>(K9)+Mar!L9</f>
        <v>1230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</row>
    <row r="10" spans="1:23" ht="16" thickBot="1" x14ac:dyDescent="0.25">
      <c r="A10" s="106" t="s">
        <v>10</v>
      </c>
      <c r="B10" s="93"/>
      <c r="C10" s="93">
        <v>102</v>
      </c>
      <c r="D10" s="93" t="s">
        <v>11</v>
      </c>
      <c r="E10" s="93"/>
      <c r="F10" s="93"/>
      <c r="G10" s="93"/>
      <c r="H10" s="93"/>
      <c r="I10" s="151" t="str">
        <f>IF(ISBLANK(K10),"",IF(ISNUMBER(K10),"","     Not Number"))</f>
        <v/>
      </c>
      <c r="J10" s="7"/>
      <c r="K10" s="80">
        <v>0</v>
      </c>
      <c r="L10" s="89">
        <f>(K10)+Mar!L10</f>
        <v>0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</row>
    <row r="11" spans="1:23" ht="16" thickBot="1" x14ac:dyDescent="0.25">
      <c r="A11" s="106"/>
      <c r="B11" s="93"/>
      <c r="C11" s="93">
        <v>103</v>
      </c>
      <c r="D11" s="137" t="s">
        <v>12</v>
      </c>
      <c r="E11" s="93"/>
      <c r="F11" s="93"/>
      <c r="G11" s="93"/>
      <c r="H11" s="93"/>
      <c r="I11" s="151" t="str">
        <f>IF(ISBLANK(K11),"",IF(ISNUMBER(K11),"","     Not Number"))</f>
        <v/>
      </c>
      <c r="J11" s="7"/>
      <c r="K11" s="80">
        <v>0</v>
      </c>
      <c r="L11" s="89">
        <f>(K11)+Mar!L11</f>
        <v>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</row>
    <row r="12" spans="1:23" ht="14" thickBot="1" x14ac:dyDescent="0.2">
      <c r="A12" s="108"/>
      <c r="B12" s="99"/>
      <c r="C12" s="99"/>
      <c r="D12" s="99" t="s">
        <v>13</v>
      </c>
      <c r="E12" s="99"/>
      <c r="F12" s="99"/>
      <c r="G12" s="99"/>
      <c r="H12" s="99"/>
      <c r="I12" s="12"/>
      <c r="J12" s="13" t="s">
        <v>93</v>
      </c>
      <c r="K12" s="86">
        <f>SUM(K9:K11)</f>
        <v>108</v>
      </c>
      <c r="L12" s="86">
        <f>SUM(L9:L11)</f>
        <v>1230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</row>
    <row r="13" spans="1:23" ht="14" thickBot="1" x14ac:dyDescent="0.2">
      <c r="A13" s="109"/>
      <c r="B13" s="93" t="s">
        <v>14</v>
      </c>
      <c r="C13" s="93"/>
      <c r="D13" s="93"/>
      <c r="E13" s="93"/>
      <c r="F13" s="93"/>
      <c r="G13" s="93"/>
      <c r="H13" s="93"/>
      <c r="I13" s="4"/>
      <c r="J13" s="7"/>
      <c r="K13" s="85"/>
      <c r="L13" s="105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</row>
    <row r="14" spans="1:23" ht="16" thickBot="1" x14ac:dyDescent="0.25">
      <c r="A14" s="106"/>
      <c r="B14" s="93"/>
      <c r="C14" s="93">
        <v>201</v>
      </c>
      <c r="D14" s="93" t="s">
        <v>15</v>
      </c>
      <c r="E14" s="93"/>
      <c r="F14" s="93"/>
      <c r="G14" s="93"/>
      <c r="H14" s="93"/>
      <c r="I14" s="151" t="str">
        <f t="shared" ref="I14:I20" si="0">IF(ISBLANK(K14),"",IF(ISNUMBER(K14),"","     Not Number"))</f>
        <v/>
      </c>
      <c r="J14" s="7"/>
      <c r="K14" s="80">
        <v>0</v>
      </c>
      <c r="L14" s="89">
        <f>(K14)+Mar!L14</f>
        <v>30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</row>
    <row r="15" spans="1:23" ht="16" thickBot="1" x14ac:dyDescent="0.25">
      <c r="A15" s="106"/>
      <c r="B15" s="93"/>
      <c r="C15" s="93">
        <v>202</v>
      </c>
      <c r="D15" s="93" t="s">
        <v>16</v>
      </c>
      <c r="E15" s="93"/>
      <c r="F15" s="93"/>
      <c r="G15" s="93"/>
      <c r="H15" s="93"/>
      <c r="I15" s="151" t="str">
        <f t="shared" si="0"/>
        <v/>
      </c>
      <c r="J15" s="7"/>
      <c r="K15" s="80">
        <v>0</v>
      </c>
      <c r="L15" s="89">
        <f>(K15)+Mar!L15</f>
        <v>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</row>
    <row r="16" spans="1:23" ht="16" thickBot="1" x14ac:dyDescent="0.25">
      <c r="A16" s="106"/>
      <c r="B16" s="93"/>
      <c r="C16" s="93">
        <v>203</v>
      </c>
      <c r="D16" s="93" t="s">
        <v>17</v>
      </c>
      <c r="E16" s="93"/>
      <c r="F16" s="93"/>
      <c r="G16" s="93"/>
      <c r="H16" s="93"/>
      <c r="I16" s="151" t="str">
        <f t="shared" si="0"/>
        <v/>
      </c>
      <c r="J16" s="7"/>
      <c r="K16" s="80">
        <v>0</v>
      </c>
      <c r="L16" s="89">
        <f>(K16)+Mar!L16</f>
        <v>38.299999999999997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</row>
    <row r="17" spans="1:23" ht="16" thickBot="1" x14ac:dyDescent="0.25">
      <c r="A17" s="106"/>
      <c r="B17" s="93"/>
      <c r="C17" s="93">
        <v>204</v>
      </c>
      <c r="D17" s="93" t="s">
        <v>18</v>
      </c>
      <c r="E17" s="93"/>
      <c r="F17" s="93"/>
      <c r="G17" s="93"/>
      <c r="H17" s="93"/>
      <c r="I17" s="151" t="str">
        <f t="shared" si="0"/>
        <v/>
      </c>
      <c r="J17" s="7"/>
      <c r="K17" s="80">
        <v>0</v>
      </c>
      <c r="L17" s="89">
        <f>(K17)+Mar!L17</f>
        <v>120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</row>
    <row r="18" spans="1:23" ht="16" thickBot="1" x14ac:dyDescent="0.25">
      <c r="A18" s="106"/>
      <c r="B18" s="93"/>
      <c r="C18" s="93">
        <v>205</v>
      </c>
      <c r="D18" s="93" t="s">
        <v>19</v>
      </c>
      <c r="E18" s="93"/>
      <c r="F18" s="93"/>
      <c r="G18" s="93"/>
      <c r="H18" s="93"/>
      <c r="I18" s="151" t="str">
        <f t="shared" si="0"/>
        <v/>
      </c>
      <c r="J18" s="7"/>
      <c r="K18" s="80">
        <v>222</v>
      </c>
      <c r="L18" s="89">
        <f>(K18)+Mar!L18</f>
        <v>404.25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</row>
    <row r="19" spans="1:23" ht="16" thickBot="1" x14ac:dyDescent="0.25">
      <c r="A19" s="106"/>
      <c r="B19" s="93"/>
      <c r="C19" s="93">
        <v>206</v>
      </c>
      <c r="D19" s="135" t="s">
        <v>12</v>
      </c>
      <c r="E19" s="93"/>
      <c r="F19" s="93"/>
      <c r="G19" s="93"/>
      <c r="H19" s="93"/>
      <c r="I19" s="151" t="str">
        <f t="shared" si="0"/>
        <v/>
      </c>
      <c r="J19" s="7"/>
      <c r="K19" s="80">
        <v>0</v>
      </c>
      <c r="L19" s="89">
        <f>(K19)+Mar!L19</f>
        <v>0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</row>
    <row r="20" spans="1:23" ht="16" thickBot="1" x14ac:dyDescent="0.25">
      <c r="A20" s="106"/>
      <c r="B20" s="111"/>
      <c r="C20" s="111">
        <v>207</v>
      </c>
      <c r="D20" s="136" t="s">
        <v>12</v>
      </c>
      <c r="E20" s="111"/>
      <c r="F20" s="111"/>
      <c r="G20" s="111"/>
      <c r="H20" s="111"/>
      <c r="I20" s="151" t="str">
        <f t="shared" si="0"/>
        <v/>
      </c>
      <c r="J20" s="32"/>
      <c r="K20" s="80">
        <v>0</v>
      </c>
      <c r="L20" s="89">
        <f>(K20)+Mar!L20</f>
        <v>0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</row>
    <row r="21" spans="1:23" ht="14" thickBot="1" x14ac:dyDescent="0.2">
      <c r="A21" s="112"/>
      <c r="B21" s="113"/>
      <c r="C21" s="113"/>
      <c r="D21" s="113" t="s">
        <v>20</v>
      </c>
      <c r="E21" s="113"/>
      <c r="F21" s="113"/>
      <c r="G21" s="113"/>
      <c r="H21" s="113"/>
      <c r="I21" s="3"/>
      <c r="J21" s="35" t="s">
        <v>94</v>
      </c>
      <c r="K21" s="83">
        <f>SUM(K14:K20)</f>
        <v>222</v>
      </c>
      <c r="L21" s="83">
        <f>SUM(L14:L20)</f>
        <v>592.54999999999995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</row>
    <row r="22" spans="1:23" ht="14" thickBot="1" x14ac:dyDescent="0.2">
      <c r="A22" s="108"/>
      <c r="B22" s="99"/>
      <c r="C22" s="99"/>
      <c r="D22" s="99" t="s">
        <v>21</v>
      </c>
      <c r="E22" s="99"/>
      <c r="F22" s="99"/>
      <c r="G22" s="99"/>
      <c r="H22" s="99" t="s">
        <v>22</v>
      </c>
      <c r="I22" s="11" t="s">
        <v>23</v>
      </c>
      <c r="J22" s="13" t="s">
        <v>95</v>
      </c>
      <c r="K22" s="83">
        <f>K12-K21</f>
        <v>-114</v>
      </c>
      <c r="L22" s="83">
        <f>L12-L21</f>
        <v>637.45000000000005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</row>
    <row r="23" spans="1:23" ht="6" customHeight="1" thickBot="1" x14ac:dyDescent="0.2">
      <c r="A23" s="114"/>
      <c r="B23" s="114"/>
      <c r="C23" s="114"/>
      <c r="D23" s="114"/>
      <c r="E23" s="114"/>
      <c r="F23" s="114"/>
      <c r="G23" s="114"/>
      <c r="H23" s="114"/>
      <c r="I23" s="36"/>
      <c r="J23" s="37"/>
      <c r="K23" s="87"/>
      <c r="L23" s="87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</row>
    <row r="24" spans="1:23" x14ac:dyDescent="0.15">
      <c r="A24" s="103" t="s">
        <v>24</v>
      </c>
      <c r="B24" s="93"/>
      <c r="C24" s="115"/>
      <c r="D24" s="93"/>
      <c r="E24" s="93"/>
      <c r="F24" s="93"/>
      <c r="G24" s="93"/>
      <c r="H24" s="93"/>
      <c r="I24" s="4"/>
      <c r="J24" s="7"/>
      <c r="K24" s="85"/>
      <c r="L24" s="105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</row>
    <row r="25" spans="1:23" ht="14" thickBot="1" x14ac:dyDescent="0.2">
      <c r="A25" s="106"/>
      <c r="B25" s="93" t="s">
        <v>25</v>
      </c>
      <c r="C25" s="93"/>
      <c r="D25" s="93"/>
      <c r="E25" s="93"/>
      <c r="F25" s="93"/>
      <c r="G25" s="93"/>
      <c r="H25" s="93"/>
      <c r="I25" s="4"/>
      <c r="J25" s="7"/>
      <c r="K25" s="88"/>
      <c r="L25" s="1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</row>
    <row r="26" spans="1:23" ht="16" thickBot="1" x14ac:dyDescent="0.25">
      <c r="A26" s="106"/>
      <c r="B26" s="93"/>
      <c r="C26" s="93">
        <v>301</v>
      </c>
      <c r="D26" s="93" t="s">
        <v>26</v>
      </c>
      <c r="E26" s="93"/>
      <c r="F26" s="93"/>
      <c r="G26" s="93"/>
      <c r="H26" s="93"/>
      <c r="I26" s="151" t="str">
        <f t="shared" ref="I26:I33" si="1">IF(ISBLANK(K26),"",IF(ISNUMBER(K26),"","     Not Number"))</f>
        <v/>
      </c>
      <c r="J26" s="7"/>
      <c r="K26" s="80">
        <v>1312</v>
      </c>
      <c r="L26" s="89">
        <f>(K26)+Mar!L26</f>
        <v>5160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</row>
    <row r="27" spans="1:23" ht="16" thickBot="1" x14ac:dyDescent="0.25">
      <c r="A27" s="106"/>
      <c r="B27" s="93"/>
      <c r="C27" s="93">
        <v>302</v>
      </c>
      <c r="D27" s="93" t="s">
        <v>27</v>
      </c>
      <c r="E27" s="93"/>
      <c r="F27" s="93"/>
      <c r="G27" s="93"/>
      <c r="H27" s="93"/>
      <c r="I27" s="151" t="str">
        <f t="shared" si="1"/>
        <v/>
      </c>
      <c r="J27" s="7"/>
      <c r="K27" s="80">
        <v>0</v>
      </c>
      <c r="L27" s="89">
        <f>(K27)+Mar!L27</f>
        <v>0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</row>
    <row r="28" spans="1:23" ht="16" thickBot="1" x14ac:dyDescent="0.25">
      <c r="A28" s="106"/>
      <c r="B28" s="93"/>
      <c r="C28" s="93">
        <v>303</v>
      </c>
      <c r="D28" s="93" t="s">
        <v>28</v>
      </c>
      <c r="E28" s="93"/>
      <c r="F28" s="93"/>
      <c r="G28" s="93"/>
      <c r="H28" s="93"/>
      <c r="I28" s="151" t="str">
        <f t="shared" si="1"/>
        <v/>
      </c>
      <c r="J28" s="7"/>
      <c r="K28" s="80">
        <v>0</v>
      </c>
      <c r="L28" s="89">
        <f>(K28)+Mar!L28</f>
        <v>0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</row>
    <row r="29" spans="1:23" ht="16" thickBot="1" x14ac:dyDescent="0.25">
      <c r="A29" s="106"/>
      <c r="B29" s="93"/>
      <c r="C29" s="93">
        <v>304</v>
      </c>
      <c r="D29" s="93" t="s">
        <v>29</v>
      </c>
      <c r="E29" s="93"/>
      <c r="F29" s="93"/>
      <c r="G29" s="93"/>
      <c r="H29" s="93"/>
      <c r="I29" s="151" t="str">
        <f t="shared" si="1"/>
        <v/>
      </c>
      <c r="J29" s="7"/>
      <c r="K29" s="80">
        <v>0</v>
      </c>
      <c r="L29" s="89">
        <f>(K29)+Mar!L29</f>
        <v>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</row>
    <row r="30" spans="1:23" ht="16" thickBot="1" x14ac:dyDescent="0.25">
      <c r="A30" s="106"/>
      <c r="B30" s="93"/>
      <c r="C30" s="93">
        <v>305</v>
      </c>
      <c r="D30" s="93" t="s">
        <v>30</v>
      </c>
      <c r="E30" s="93"/>
      <c r="F30" s="93"/>
      <c r="G30" s="93"/>
      <c r="H30" s="93"/>
      <c r="I30" s="151" t="str">
        <f t="shared" si="1"/>
        <v/>
      </c>
      <c r="J30" s="7"/>
      <c r="K30" s="80">
        <v>0</v>
      </c>
      <c r="L30" s="89">
        <f>(K30)+Mar!L30</f>
        <v>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</row>
    <row r="31" spans="1:23" ht="16" thickBot="1" x14ac:dyDescent="0.25">
      <c r="A31" s="106"/>
      <c r="B31" s="93"/>
      <c r="C31" s="110">
        <v>306</v>
      </c>
      <c r="D31" s="110" t="s">
        <v>31</v>
      </c>
      <c r="E31" s="110"/>
      <c r="F31" s="93"/>
      <c r="G31" s="93"/>
      <c r="H31" s="93"/>
      <c r="I31" s="151" t="str">
        <f t="shared" si="1"/>
        <v/>
      </c>
      <c r="J31" s="7"/>
      <c r="K31" s="80">
        <v>62</v>
      </c>
      <c r="L31" s="89">
        <f>(K31)+Mar!L31</f>
        <v>62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</row>
    <row r="32" spans="1:23" ht="16" thickBot="1" x14ac:dyDescent="0.25">
      <c r="A32" s="106"/>
      <c r="B32" s="93"/>
      <c r="C32" s="93">
        <v>307</v>
      </c>
      <c r="D32" s="135" t="s">
        <v>12</v>
      </c>
      <c r="E32" s="93"/>
      <c r="F32" s="93"/>
      <c r="G32" s="93"/>
      <c r="H32" s="93"/>
      <c r="I32" s="151" t="str">
        <f t="shared" si="1"/>
        <v/>
      </c>
      <c r="J32" s="7"/>
      <c r="K32" s="80">
        <v>0</v>
      </c>
      <c r="L32" s="89">
        <f>(K32)+Mar!L32</f>
        <v>0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</row>
    <row r="33" spans="1:23" ht="16" thickBot="1" x14ac:dyDescent="0.25">
      <c r="A33" s="106"/>
      <c r="B33" s="93"/>
      <c r="C33" s="93">
        <v>308</v>
      </c>
      <c r="D33" s="135" t="s">
        <v>12</v>
      </c>
      <c r="E33" s="93"/>
      <c r="F33" s="93"/>
      <c r="G33" s="93"/>
      <c r="H33" s="93"/>
      <c r="I33" s="151" t="str">
        <f t="shared" si="1"/>
        <v/>
      </c>
      <c r="J33" s="42"/>
      <c r="K33" s="80">
        <v>0</v>
      </c>
      <c r="L33" s="89">
        <f>(K33)+Mar!L33</f>
        <v>0</v>
      </c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</row>
    <row r="34" spans="1:23" ht="14" thickBot="1" x14ac:dyDescent="0.2">
      <c r="A34" s="112"/>
      <c r="B34" s="113"/>
      <c r="C34" s="113"/>
      <c r="D34" s="113" t="s">
        <v>32</v>
      </c>
      <c r="E34" s="113"/>
      <c r="F34" s="113"/>
      <c r="G34" s="113"/>
      <c r="H34" s="113"/>
      <c r="I34" s="3"/>
      <c r="J34" s="35" t="s">
        <v>96</v>
      </c>
      <c r="K34" s="83">
        <f>SUM(K26:K33)</f>
        <v>1374</v>
      </c>
      <c r="L34" s="83">
        <f>SUM(L26:L33)</f>
        <v>5222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</row>
    <row r="35" spans="1:23" ht="14" thickBot="1" x14ac:dyDescent="0.2">
      <c r="A35" s="106"/>
      <c r="B35" s="93" t="s">
        <v>14</v>
      </c>
      <c r="C35" s="93"/>
      <c r="D35" s="93"/>
      <c r="E35" s="93"/>
      <c r="F35" s="93"/>
      <c r="G35" s="93"/>
      <c r="H35" s="93"/>
      <c r="I35" s="4"/>
      <c r="J35" s="7"/>
      <c r="K35" s="87"/>
      <c r="L35" s="116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</row>
    <row r="36" spans="1:23" ht="16" thickBot="1" x14ac:dyDescent="0.25">
      <c r="A36" s="106"/>
      <c r="B36" s="93"/>
      <c r="C36" s="93">
        <v>401</v>
      </c>
      <c r="D36" s="93" t="s">
        <v>26</v>
      </c>
      <c r="E36" s="93"/>
      <c r="F36" s="93"/>
      <c r="G36" s="93"/>
      <c r="H36" s="93"/>
      <c r="I36" s="151" t="str">
        <f t="shared" ref="I36:I42" si="2">IF(ISBLANK(K36),"",IF(ISNUMBER(K36),"","     Not Number"))</f>
        <v/>
      </c>
      <c r="J36" s="7"/>
      <c r="K36" s="80">
        <v>1335.41</v>
      </c>
      <c r="L36" s="89">
        <f>(K36)+Mar!L36</f>
        <v>5544.9699999999993</v>
      </c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</row>
    <row r="37" spans="1:23" ht="16" thickBot="1" x14ac:dyDescent="0.25">
      <c r="A37" s="106"/>
      <c r="B37" s="93"/>
      <c r="C37" s="93">
        <v>402</v>
      </c>
      <c r="D37" s="93" t="s">
        <v>27</v>
      </c>
      <c r="E37" s="93"/>
      <c r="F37" s="93"/>
      <c r="G37" s="93"/>
      <c r="H37" s="93"/>
      <c r="I37" s="151" t="str">
        <f t="shared" si="2"/>
        <v/>
      </c>
      <c r="J37" s="7"/>
      <c r="K37" s="80">
        <v>0</v>
      </c>
      <c r="L37" s="89">
        <f>(K37)+Mar!L37</f>
        <v>0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</row>
    <row r="38" spans="1:23" ht="16" thickBot="1" x14ac:dyDescent="0.25">
      <c r="A38" s="106"/>
      <c r="B38" s="93"/>
      <c r="C38" s="110">
        <v>403</v>
      </c>
      <c r="D38" s="110" t="s">
        <v>28</v>
      </c>
      <c r="E38" s="110"/>
      <c r="F38" s="93"/>
      <c r="G38" s="93"/>
      <c r="H38" s="93"/>
      <c r="I38" s="151" t="str">
        <f t="shared" si="2"/>
        <v/>
      </c>
      <c r="J38" s="7"/>
      <c r="K38" s="80">
        <v>0</v>
      </c>
      <c r="L38" s="89">
        <f>(K38)+Mar!L38</f>
        <v>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</row>
    <row r="39" spans="1:23" ht="16" thickBot="1" x14ac:dyDescent="0.25">
      <c r="A39" s="106"/>
      <c r="B39" s="93"/>
      <c r="C39" s="110">
        <v>404</v>
      </c>
      <c r="D39" s="110" t="s">
        <v>33</v>
      </c>
      <c r="E39" s="110"/>
      <c r="F39" s="93"/>
      <c r="G39" s="93"/>
      <c r="H39" s="93"/>
      <c r="I39" s="151" t="str">
        <f t="shared" si="2"/>
        <v/>
      </c>
      <c r="J39" s="7"/>
      <c r="K39" s="80">
        <v>0</v>
      </c>
      <c r="L39" s="89">
        <f>(K39)+Mar!L39</f>
        <v>0</v>
      </c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</row>
    <row r="40" spans="1:23" ht="16" thickBot="1" x14ac:dyDescent="0.25">
      <c r="A40" s="106"/>
      <c r="B40" s="93"/>
      <c r="C40" s="110">
        <v>405</v>
      </c>
      <c r="D40" s="110" t="s">
        <v>30</v>
      </c>
      <c r="E40" s="110"/>
      <c r="F40" s="93"/>
      <c r="G40" s="93"/>
      <c r="H40" s="93"/>
      <c r="I40" s="151" t="str">
        <f t="shared" si="2"/>
        <v/>
      </c>
      <c r="J40" s="7"/>
      <c r="K40" s="80">
        <v>0</v>
      </c>
      <c r="L40" s="89">
        <f>(K40)+Mar!L40</f>
        <v>0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</row>
    <row r="41" spans="1:23" ht="16" thickBot="1" x14ac:dyDescent="0.25">
      <c r="A41" s="106"/>
      <c r="B41" s="93"/>
      <c r="C41" s="93">
        <v>406</v>
      </c>
      <c r="D41" s="93" t="s">
        <v>34</v>
      </c>
      <c r="E41" s="93"/>
      <c r="F41" s="93"/>
      <c r="G41" s="93"/>
      <c r="H41" s="93"/>
      <c r="I41" s="151" t="str">
        <f t="shared" si="2"/>
        <v/>
      </c>
      <c r="J41" s="7"/>
      <c r="K41" s="80">
        <v>0</v>
      </c>
      <c r="L41" s="89">
        <f>(K41)+Mar!L41</f>
        <v>0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</row>
    <row r="42" spans="1:23" ht="16" thickBot="1" x14ac:dyDescent="0.25">
      <c r="A42" s="106"/>
      <c r="B42" s="93"/>
      <c r="C42" s="93">
        <v>407</v>
      </c>
      <c r="D42" s="135" t="s">
        <v>12</v>
      </c>
      <c r="E42" s="93"/>
      <c r="F42" s="93"/>
      <c r="G42" s="93"/>
      <c r="H42" s="93"/>
      <c r="I42" s="151" t="str">
        <f t="shared" si="2"/>
        <v/>
      </c>
      <c r="J42" s="42"/>
      <c r="K42" s="80">
        <v>0</v>
      </c>
      <c r="L42" s="89">
        <f>(K42)+Mar!L42</f>
        <v>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</row>
    <row r="43" spans="1:23" ht="14" thickBot="1" x14ac:dyDescent="0.2">
      <c r="A43" s="112"/>
      <c r="B43" s="113"/>
      <c r="C43" s="113"/>
      <c r="D43" s="113" t="s">
        <v>35</v>
      </c>
      <c r="E43" s="113"/>
      <c r="F43" s="113"/>
      <c r="G43" s="113"/>
      <c r="H43" s="113"/>
      <c r="I43" s="3"/>
      <c r="J43" s="35" t="s">
        <v>97</v>
      </c>
      <c r="K43" s="83">
        <f>SUM(K36:K42)</f>
        <v>1335.41</v>
      </c>
      <c r="L43" s="83">
        <f>SUM(L36:L42)</f>
        <v>5544.9699999999993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</row>
    <row r="44" spans="1:23" ht="14" thickBot="1" x14ac:dyDescent="0.2">
      <c r="A44" s="108"/>
      <c r="B44" s="99"/>
      <c r="C44" s="99"/>
      <c r="D44" s="99" t="s">
        <v>36</v>
      </c>
      <c r="E44" s="99"/>
      <c r="F44" s="99"/>
      <c r="G44" s="99"/>
      <c r="H44" s="99"/>
      <c r="I44" s="11"/>
      <c r="J44" s="13" t="s">
        <v>98</v>
      </c>
      <c r="K44" s="83">
        <f>K34-K43</f>
        <v>38.589999999999918</v>
      </c>
      <c r="L44" s="83">
        <f>L34-L43</f>
        <v>-322.96999999999935</v>
      </c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</row>
    <row r="45" spans="1:23" ht="6" customHeight="1" thickBot="1" x14ac:dyDescent="0.2">
      <c r="A45" s="101"/>
      <c r="B45" s="114"/>
      <c r="C45" s="114"/>
      <c r="D45" s="114"/>
      <c r="E45" s="114"/>
      <c r="F45" s="114"/>
      <c r="G45" s="114"/>
      <c r="H45" s="114"/>
      <c r="I45" s="36"/>
      <c r="J45" s="37"/>
      <c r="K45" s="87"/>
      <c r="L45" s="87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</row>
    <row r="46" spans="1:23" ht="14" thickBot="1" x14ac:dyDescent="0.2">
      <c r="A46" s="117" t="s">
        <v>37</v>
      </c>
      <c r="B46" s="114"/>
      <c r="C46" s="114"/>
      <c r="D46" s="118"/>
      <c r="E46" s="118"/>
      <c r="F46" s="114"/>
      <c r="G46" s="114"/>
      <c r="H46" s="114"/>
      <c r="I46" s="167"/>
      <c r="J46" s="173" t="s">
        <v>104</v>
      </c>
      <c r="K46" s="89">
        <f>+K5+K22+K44</f>
        <v>4491.58</v>
      </c>
      <c r="L46" s="89">
        <f>+L5+L22+L44</f>
        <v>4491.5800000000008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</row>
    <row r="47" spans="1:23" ht="6" customHeight="1" thickBot="1" x14ac:dyDescent="0.2">
      <c r="A47" s="119"/>
      <c r="B47" s="93"/>
      <c r="C47" s="93"/>
      <c r="D47" s="120"/>
      <c r="E47" s="120"/>
      <c r="F47" s="93"/>
      <c r="G47" s="93"/>
      <c r="H47" s="93"/>
      <c r="I47" s="121"/>
      <c r="J47" s="122"/>
      <c r="K47" s="123"/>
      <c r="L47" s="124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</row>
    <row r="48" spans="1:23" ht="13.25" customHeight="1" x14ac:dyDescent="0.15">
      <c r="A48" s="203" t="s">
        <v>38</v>
      </c>
      <c r="B48" s="204"/>
      <c r="C48" s="204"/>
      <c r="D48" s="205"/>
      <c r="E48" s="104"/>
      <c r="F48" s="206" t="s">
        <v>39</v>
      </c>
      <c r="G48" s="207"/>
      <c r="H48" s="104"/>
      <c r="I48" s="208"/>
      <c r="J48" s="208"/>
      <c r="K48" s="208"/>
      <c r="L48" s="209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</row>
    <row r="49" spans="1:23" ht="13.25" customHeight="1" x14ac:dyDescent="0.15">
      <c r="A49" s="172" t="s">
        <v>40</v>
      </c>
      <c r="B49" s="158"/>
      <c r="C49" s="160"/>
      <c r="D49" s="162">
        <f>D52-D50-D51</f>
        <v>4116.58</v>
      </c>
      <c r="E49" s="51"/>
      <c r="F49" s="53" t="s">
        <v>41</v>
      </c>
      <c r="G49" s="81">
        <v>153</v>
      </c>
      <c r="H49" s="54"/>
      <c r="I49" s="51"/>
      <c r="J49" s="76"/>
      <c r="K49" s="79"/>
      <c r="L49" s="78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</row>
    <row r="50" spans="1:23" ht="13.25" customHeight="1" x14ac:dyDescent="0.15">
      <c r="A50" s="25" t="s">
        <v>42</v>
      </c>
      <c r="B50" s="4"/>
      <c r="C50" s="161"/>
      <c r="D50" s="157">
        <f>Mar!D50</f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</row>
    <row r="51" spans="1:23" ht="13.25" customHeight="1" x14ac:dyDescent="0.2">
      <c r="A51" s="56" t="s">
        <v>12</v>
      </c>
      <c r="B51" s="2"/>
      <c r="C51" s="57"/>
      <c r="D51" s="157">
        <f>Mar!D51</f>
        <v>375</v>
      </c>
      <c r="E51" s="51"/>
      <c r="F51" s="4"/>
      <c r="H51" s="170"/>
      <c r="I51" s="170"/>
      <c r="J51" s="76"/>
      <c r="K51" s="156"/>
      <c r="L51" s="78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</row>
    <row r="52" spans="1:23" ht="16.5" customHeight="1" thickBot="1" x14ac:dyDescent="0.3">
      <c r="A52" s="174" t="s">
        <v>43</v>
      </c>
      <c r="B52" s="2"/>
      <c r="C52" s="2"/>
      <c r="D52" s="159">
        <f>K46</f>
        <v>4491.58</v>
      </c>
      <c r="E52" s="51"/>
      <c r="F52" s="54"/>
      <c r="G52" s="185">
        <v>42857</v>
      </c>
      <c r="H52" s="186"/>
      <c r="I52" s="186"/>
      <c r="J52" s="62"/>
      <c r="K52" s="176" t="str">
        <f>Mar!K52</f>
        <v>Patrick Graham</v>
      </c>
      <c r="L52" s="155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</row>
    <row r="53" spans="1:23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</row>
    <row r="54" spans="1:23" ht="6.75" customHeight="1" x14ac:dyDescent="0.15">
      <c r="A54" s="126"/>
      <c r="B54" s="93"/>
      <c r="C54" s="93"/>
      <c r="D54" s="123"/>
      <c r="E54" s="123"/>
      <c r="F54" s="125"/>
      <c r="G54" s="180"/>
      <c r="H54" s="180"/>
      <c r="I54" s="180"/>
      <c r="J54" s="127"/>
      <c r="K54" s="199"/>
      <c r="L54" s="20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</row>
    <row r="55" spans="1:23" ht="9.75" customHeight="1" x14ac:dyDescent="0.15">
      <c r="A55" s="128" t="s">
        <v>45</v>
      </c>
      <c r="B55" s="93"/>
      <c r="C55" s="93"/>
      <c r="D55" s="93"/>
      <c r="E55" s="93"/>
      <c r="F55" s="93"/>
      <c r="G55" s="93"/>
      <c r="H55" s="93"/>
      <c r="I55" s="93"/>
      <c r="J55" s="91"/>
      <c r="K55" s="123"/>
      <c r="L55" s="116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</row>
    <row r="56" spans="1:23" ht="14" customHeight="1" thickBot="1" x14ac:dyDescent="0.2">
      <c r="A56" s="129" t="str">
        <f>Jan!A56</f>
        <v>FORM 28, Rev 01/13/17 effective 1/1/2017</v>
      </c>
      <c r="B56" s="130"/>
      <c r="C56" s="130"/>
      <c r="D56" s="130"/>
      <c r="E56" s="131"/>
      <c r="F56" s="131"/>
      <c r="G56" s="131"/>
      <c r="H56" s="131"/>
      <c r="I56" s="131"/>
      <c r="J56" s="132"/>
      <c r="K56" s="133"/>
      <c r="L56" s="134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1:23" x14ac:dyDescent="0.15"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</row>
    <row r="58" spans="1:23" x14ac:dyDescent="0.15"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</row>
    <row r="59" spans="1:23" x14ac:dyDescent="0.15"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</row>
    <row r="60" spans="1:23" x14ac:dyDescent="0.15"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</row>
    <row r="61" spans="1:23" x14ac:dyDescent="0.15">
      <c r="B61" s="72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</row>
    <row r="62" spans="1:23" x14ac:dyDescent="0.15"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</row>
    <row r="63" spans="1:23" x14ac:dyDescent="0.15"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</row>
    <row r="64" spans="1:23" x14ac:dyDescent="0.15"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</row>
    <row r="65" spans="13:23" x14ac:dyDescent="0.15"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3:23" x14ac:dyDescent="0.15"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3:23" x14ac:dyDescent="0.15"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</sheetData>
  <sheetProtection password="DCCF" sheet="1"/>
  <mergeCells count="12">
    <mergeCell ref="G54:I54"/>
    <mergeCell ref="K54:L54"/>
    <mergeCell ref="F50:G50"/>
    <mergeCell ref="G53:I53"/>
    <mergeCell ref="K53:L53"/>
    <mergeCell ref="G52:I52"/>
    <mergeCell ref="A1:K1"/>
    <mergeCell ref="A2:C2"/>
    <mergeCell ref="A3:C3"/>
    <mergeCell ref="A48:D48"/>
    <mergeCell ref="F48:G48"/>
    <mergeCell ref="I48:L48"/>
  </mergeCells>
  <pageMargins left="1" right="0.5" top="0.25" bottom="0.5" header="0.5" footer="0.5"/>
  <pageSetup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67"/>
  <sheetViews>
    <sheetView zoomScale="80" zoomScaleNormal="80" workbookViewId="0">
      <selection activeCell="H18" sqref="H18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3" s="4" customFormat="1" ht="25.5" customHeight="1" x14ac:dyDescent="0.3">
      <c r="A1" s="210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139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x14ac:dyDescent="0.15">
      <c r="A2" s="201" t="s">
        <v>0</v>
      </c>
      <c r="B2" s="202"/>
      <c r="C2" s="202"/>
      <c r="D2" s="140">
        <f>Setup!E10</f>
        <v>170</v>
      </c>
      <c r="E2" s="93"/>
      <c r="F2" s="91" t="s">
        <v>1</v>
      </c>
      <c r="G2" s="140">
        <f>Setup!E11</f>
        <v>1</v>
      </c>
      <c r="H2" s="93"/>
      <c r="I2" s="91" t="s">
        <v>2</v>
      </c>
      <c r="J2" s="140">
        <f>Setup!E12</f>
        <v>2</v>
      </c>
      <c r="K2" s="93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x14ac:dyDescent="0.15">
      <c r="A3" s="201" t="s">
        <v>3</v>
      </c>
      <c r="B3" s="202"/>
      <c r="C3" s="202"/>
      <c r="D3" s="141" t="s">
        <v>65</v>
      </c>
      <c r="E3" s="93"/>
      <c r="F3" s="91" t="s">
        <v>4</v>
      </c>
      <c r="G3" s="94">
        <f>Setup!E13</f>
        <v>2017</v>
      </c>
      <c r="H3" s="93"/>
      <c r="I3" s="93"/>
      <c r="J3" s="91"/>
      <c r="K3" s="93"/>
      <c r="L3" s="95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23" ht="14" thickBot="1" x14ac:dyDescent="0.2">
      <c r="A4" s="90"/>
      <c r="B4" s="91"/>
      <c r="C4" s="91"/>
      <c r="D4" s="93"/>
      <c r="E4" s="93"/>
      <c r="F4" s="91"/>
      <c r="G4" s="93"/>
      <c r="H4" s="93"/>
      <c r="I4" s="93"/>
      <c r="J4" s="91"/>
      <c r="K4" s="96" t="s">
        <v>3</v>
      </c>
      <c r="L4" s="97" t="s">
        <v>5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ht="14" thickBot="1" x14ac:dyDescent="0.2">
      <c r="A5" s="98" t="s">
        <v>6</v>
      </c>
      <c r="B5" s="99"/>
      <c r="C5" s="99"/>
      <c r="D5" s="99"/>
      <c r="E5" s="99"/>
      <c r="F5" s="99"/>
      <c r="G5" s="99"/>
      <c r="H5" s="99"/>
      <c r="I5" s="12"/>
      <c r="J5" s="13" t="s">
        <v>92</v>
      </c>
      <c r="K5" s="83">
        <f>Apr!K46</f>
        <v>4491.58</v>
      </c>
      <c r="L5" s="100">
        <f>Setup!E14</f>
        <v>4177.1000000000004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</row>
    <row r="6" spans="1:23" ht="6" customHeight="1" thickBot="1" x14ac:dyDescent="0.2">
      <c r="A6" s="101"/>
      <c r="B6" s="93"/>
      <c r="C6" s="93"/>
      <c r="D6" s="93"/>
      <c r="E6" s="93"/>
      <c r="F6" s="93"/>
      <c r="G6" s="93"/>
      <c r="H6" s="93"/>
      <c r="I6" s="17"/>
      <c r="J6" s="7"/>
      <c r="K6" s="84"/>
      <c r="L6" s="102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</row>
    <row r="7" spans="1:23" x14ac:dyDescent="0.15">
      <c r="A7" s="103" t="s">
        <v>7</v>
      </c>
      <c r="B7" s="104"/>
      <c r="C7" s="104"/>
      <c r="D7" s="104"/>
      <c r="E7" s="104"/>
      <c r="F7" s="104"/>
      <c r="G7" s="104"/>
      <c r="H7" s="104"/>
      <c r="I7" s="21"/>
      <c r="J7" s="22"/>
      <c r="K7" s="85"/>
      <c r="L7" s="105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23" ht="14" thickBot="1" x14ac:dyDescent="0.2">
      <c r="A8" s="106" t="s">
        <v>8</v>
      </c>
      <c r="B8" s="93"/>
      <c r="C8" s="93"/>
      <c r="D8" s="93"/>
      <c r="E8" s="93"/>
      <c r="F8" s="93"/>
      <c r="G8" s="93"/>
      <c r="H8" s="93"/>
      <c r="I8" s="4"/>
      <c r="J8" s="7"/>
      <c r="K8" s="84"/>
      <c r="L8" s="107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</row>
    <row r="9" spans="1:23" ht="16" thickBot="1" x14ac:dyDescent="0.25">
      <c r="A9" s="106"/>
      <c r="B9" s="93"/>
      <c r="C9" s="93">
        <v>101</v>
      </c>
      <c r="D9" s="93" t="s">
        <v>9</v>
      </c>
      <c r="E9" s="93"/>
      <c r="F9" s="93"/>
      <c r="G9" s="93"/>
      <c r="H9" s="93"/>
      <c r="I9" s="151" t="str">
        <f>IF(ISBLANK(K9),"",IF(ISNUMBER(K9),"","     Not Number"))</f>
        <v/>
      </c>
      <c r="J9" s="7"/>
      <c r="K9" s="80">
        <v>108</v>
      </c>
      <c r="L9" s="89">
        <f>VALUE(K9)+Apr!L9</f>
        <v>1338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</row>
    <row r="10" spans="1:23" ht="16" thickBot="1" x14ac:dyDescent="0.25">
      <c r="A10" s="106" t="s">
        <v>10</v>
      </c>
      <c r="B10" s="93"/>
      <c r="C10" s="93">
        <v>102</v>
      </c>
      <c r="D10" s="93" t="s">
        <v>11</v>
      </c>
      <c r="E10" s="93"/>
      <c r="F10" s="93"/>
      <c r="G10" s="93"/>
      <c r="H10" s="93"/>
      <c r="I10" s="151" t="str">
        <f>IF(ISBLANK(K10),"",IF(ISNUMBER(K10),"","     Not Number"))</f>
        <v/>
      </c>
      <c r="J10" s="7"/>
      <c r="K10" s="80">
        <v>0</v>
      </c>
      <c r="L10" s="89">
        <f>VALUE(K10)+Apr!L10</f>
        <v>0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</row>
    <row r="11" spans="1:23" ht="16" thickBot="1" x14ac:dyDescent="0.25">
      <c r="A11" s="106"/>
      <c r="B11" s="93"/>
      <c r="C11" s="93">
        <v>103</v>
      </c>
      <c r="D11" s="137" t="s">
        <v>12</v>
      </c>
      <c r="E11" s="93"/>
      <c r="F11" s="93"/>
      <c r="G11" s="93"/>
      <c r="H11" s="93"/>
      <c r="I11" s="151" t="str">
        <f>IF(ISBLANK(K11),"",IF(ISNUMBER(K11),"","     Not Number"))</f>
        <v/>
      </c>
      <c r="J11" s="7"/>
      <c r="K11" s="80">
        <v>0</v>
      </c>
      <c r="L11" s="89">
        <f>VALUE(K11)+Apr!L11</f>
        <v>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</row>
    <row r="12" spans="1:23" ht="14" thickBot="1" x14ac:dyDescent="0.2">
      <c r="A12" s="108"/>
      <c r="B12" s="99"/>
      <c r="C12" s="99"/>
      <c r="D12" s="99" t="s">
        <v>13</v>
      </c>
      <c r="E12" s="99"/>
      <c r="F12" s="99"/>
      <c r="G12" s="99"/>
      <c r="H12" s="99"/>
      <c r="I12" s="12"/>
      <c r="J12" s="13" t="s">
        <v>93</v>
      </c>
      <c r="K12" s="86">
        <f>SUM(K9:K11)</f>
        <v>108</v>
      </c>
      <c r="L12" s="86">
        <f>SUM(L9:L11)</f>
        <v>1338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</row>
    <row r="13" spans="1:23" ht="14" thickBot="1" x14ac:dyDescent="0.2">
      <c r="A13" s="109"/>
      <c r="B13" s="93" t="s">
        <v>14</v>
      </c>
      <c r="C13" s="93"/>
      <c r="D13" s="93"/>
      <c r="E13" s="93"/>
      <c r="F13" s="93"/>
      <c r="G13" s="93"/>
      <c r="H13" s="93"/>
      <c r="I13" s="4"/>
      <c r="J13" s="7"/>
      <c r="K13" s="85"/>
      <c r="L13" s="105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</row>
    <row r="14" spans="1:23" ht="16" thickBot="1" x14ac:dyDescent="0.25">
      <c r="A14" s="106"/>
      <c r="B14" s="93"/>
      <c r="C14" s="93">
        <v>201</v>
      </c>
      <c r="D14" s="93" t="s">
        <v>15</v>
      </c>
      <c r="E14" s="93"/>
      <c r="F14" s="93"/>
      <c r="G14" s="93"/>
      <c r="H14" s="93"/>
      <c r="I14" s="151" t="str">
        <f t="shared" ref="I14:I20" si="0">IF(ISBLANK(K14),"",IF(ISNUMBER(K14),"","     Not Number"))</f>
        <v/>
      </c>
      <c r="J14" s="7"/>
      <c r="K14" s="80">
        <v>0</v>
      </c>
      <c r="L14" s="89">
        <f>VALUE(K14)+Apr!L14</f>
        <v>30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</row>
    <row r="15" spans="1:23" ht="16" thickBot="1" x14ac:dyDescent="0.25">
      <c r="A15" s="106"/>
      <c r="B15" s="93"/>
      <c r="C15" s="93">
        <v>202</v>
      </c>
      <c r="D15" s="93" t="s">
        <v>16</v>
      </c>
      <c r="E15" s="93"/>
      <c r="F15" s="93"/>
      <c r="G15" s="93"/>
      <c r="H15" s="93"/>
      <c r="I15" s="151" t="str">
        <f t="shared" si="0"/>
        <v/>
      </c>
      <c r="J15" s="7"/>
      <c r="K15" s="80">
        <v>0</v>
      </c>
      <c r="L15" s="89">
        <f>VALUE(K15)+Apr!L15</f>
        <v>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</row>
    <row r="16" spans="1:23" ht="16" thickBot="1" x14ac:dyDescent="0.25">
      <c r="A16" s="106"/>
      <c r="B16" s="93"/>
      <c r="C16" s="93">
        <v>203</v>
      </c>
      <c r="D16" s="93" t="s">
        <v>17</v>
      </c>
      <c r="E16" s="93"/>
      <c r="F16" s="93"/>
      <c r="G16" s="93"/>
      <c r="H16" s="93"/>
      <c r="I16" s="151" t="str">
        <f t="shared" si="0"/>
        <v/>
      </c>
      <c r="J16" s="7"/>
      <c r="K16" s="80">
        <v>0</v>
      </c>
      <c r="L16" s="89">
        <f>VALUE(K16)+Apr!L16</f>
        <v>38.299999999999997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</row>
    <row r="17" spans="1:23" ht="16" thickBot="1" x14ac:dyDescent="0.25">
      <c r="A17" s="106"/>
      <c r="B17" s="93"/>
      <c r="C17" s="93">
        <v>204</v>
      </c>
      <c r="D17" s="93" t="s">
        <v>18</v>
      </c>
      <c r="E17" s="93"/>
      <c r="F17" s="93"/>
      <c r="G17" s="93"/>
      <c r="H17" s="93"/>
      <c r="I17" s="151" t="str">
        <f t="shared" si="0"/>
        <v/>
      </c>
      <c r="J17" s="7"/>
      <c r="K17" s="80">
        <v>0</v>
      </c>
      <c r="L17" s="89">
        <f>VALUE(K17)+Apr!L17</f>
        <v>120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</row>
    <row r="18" spans="1:23" ht="16" thickBot="1" x14ac:dyDescent="0.25">
      <c r="A18" s="106"/>
      <c r="B18" s="93"/>
      <c r="C18" s="93">
        <v>205</v>
      </c>
      <c r="D18" s="93" t="s">
        <v>19</v>
      </c>
      <c r="E18" s="93"/>
      <c r="F18" s="93"/>
      <c r="G18" s="93"/>
      <c r="H18" s="93"/>
      <c r="I18" s="151" t="str">
        <f t="shared" si="0"/>
        <v/>
      </c>
      <c r="J18" s="7"/>
      <c r="K18" s="80">
        <v>0</v>
      </c>
      <c r="L18" s="89">
        <f>VALUE(K18)+Apr!L18</f>
        <v>404.25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</row>
    <row r="19" spans="1:23" ht="16" thickBot="1" x14ac:dyDescent="0.25">
      <c r="A19" s="106"/>
      <c r="B19" s="93"/>
      <c r="C19" s="93">
        <v>206</v>
      </c>
      <c r="D19" s="135" t="s">
        <v>12</v>
      </c>
      <c r="E19" s="93"/>
      <c r="F19" s="93"/>
      <c r="G19" s="93"/>
      <c r="H19" s="93"/>
      <c r="I19" s="151" t="str">
        <f t="shared" si="0"/>
        <v/>
      </c>
      <c r="J19" s="7"/>
      <c r="K19" s="80">
        <v>24.98</v>
      </c>
      <c r="L19" s="89">
        <f>VALUE(K19)+Apr!L19</f>
        <v>24.98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</row>
    <row r="20" spans="1:23" ht="16" thickBot="1" x14ac:dyDescent="0.25">
      <c r="A20" s="106"/>
      <c r="B20" s="111"/>
      <c r="C20" s="111">
        <v>207</v>
      </c>
      <c r="D20" s="136" t="s">
        <v>12</v>
      </c>
      <c r="E20" s="111"/>
      <c r="F20" s="111"/>
      <c r="G20" s="111"/>
      <c r="H20" s="111"/>
      <c r="I20" s="151" t="str">
        <f t="shared" si="0"/>
        <v/>
      </c>
      <c r="J20" s="32"/>
      <c r="K20" s="80">
        <v>0</v>
      </c>
      <c r="L20" s="89">
        <f>VALUE(K20)+Apr!L20</f>
        <v>0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</row>
    <row r="21" spans="1:23" ht="14" thickBot="1" x14ac:dyDescent="0.2">
      <c r="A21" s="112"/>
      <c r="B21" s="113"/>
      <c r="C21" s="113"/>
      <c r="D21" s="113" t="s">
        <v>20</v>
      </c>
      <c r="E21" s="113"/>
      <c r="F21" s="113"/>
      <c r="G21" s="113"/>
      <c r="H21" s="113"/>
      <c r="I21" s="3"/>
      <c r="J21" s="35" t="s">
        <v>94</v>
      </c>
      <c r="K21" s="83">
        <f>SUM(K14:K20)</f>
        <v>24.98</v>
      </c>
      <c r="L21" s="83">
        <f>SUM(L14:L20)</f>
        <v>617.53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</row>
    <row r="22" spans="1:23" ht="14" thickBot="1" x14ac:dyDescent="0.2">
      <c r="A22" s="108"/>
      <c r="B22" s="99"/>
      <c r="C22" s="99"/>
      <c r="D22" s="99" t="s">
        <v>21</v>
      </c>
      <c r="E22" s="99"/>
      <c r="F22" s="99"/>
      <c r="G22" s="99"/>
      <c r="H22" s="99" t="s">
        <v>22</v>
      </c>
      <c r="I22" s="11" t="s">
        <v>23</v>
      </c>
      <c r="J22" s="13" t="s">
        <v>95</v>
      </c>
      <c r="K22" s="83">
        <f>K12-K21</f>
        <v>83.02</v>
      </c>
      <c r="L22" s="83">
        <f>L12-L21</f>
        <v>720.47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</row>
    <row r="23" spans="1:23" ht="6" customHeight="1" thickBot="1" x14ac:dyDescent="0.2">
      <c r="A23" s="114"/>
      <c r="B23" s="114"/>
      <c r="C23" s="114"/>
      <c r="D23" s="114"/>
      <c r="E23" s="114"/>
      <c r="F23" s="114"/>
      <c r="G23" s="114"/>
      <c r="H23" s="114"/>
      <c r="I23" s="36"/>
      <c r="J23" s="37"/>
      <c r="K23" s="87"/>
      <c r="L23" s="87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</row>
    <row r="24" spans="1:23" x14ac:dyDescent="0.15">
      <c r="A24" s="103" t="s">
        <v>24</v>
      </c>
      <c r="B24" s="93"/>
      <c r="C24" s="115"/>
      <c r="D24" s="93"/>
      <c r="E24" s="93"/>
      <c r="F24" s="93"/>
      <c r="G24" s="93"/>
      <c r="H24" s="93"/>
      <c r="I24" s="4"/>
      <c r="J24" s="7"/>
      <c r="K24" s="85"/>
      <c r="L24" s="105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</row>
    <row r="25" spans="1:23" ht="14" thickBot="1" x14ac:dyDescent="0.2">
      <c r="A25" s="106"/>
      <c r="B25" s="93" t="s">
        <v>25</v>
      </c>
      <c r="C25" s="93"/>
      <c r="D25" s="93"/>
      <c r="E25" s="93"/>
      <c r="F25" s="93"/>
      <c r="G25" s="93"/>
      <c r="H25" s="93"/>
      <c r="I25" s="4"/>
      <c r="J25" s="7"/>
      <c r="K25" s="88"/>
      <c r="L25" s="1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</row>
    <row r="26" spans="1:23" ht="16" thickBot="1" x14ac:dyDescent="0.25">
      <c r="A26" s="106"/>
      <c r="B26" s="93"/>
      <c r="C26" s="93">
        <v>301</v>
      </c>
      <c r="D26" s="93" t="s">
        <v>26</v>
      </c>
      <c r="E26" s="93"/>
      <c r="F26" s="93"/>
      <c r="G26" s="93"/>
      <c r="H26" s="93"/>
      <c r="I26" s="151" t="str">
        <f t="shared" ref="I26:I33" si="1">IF(ISBLANK(K26),"",IF(ISNUMBER(K26),"","     Not Number"))</f>
        <v/>
      </c>
      <c r="J26" s="7"/>
      <c r="K26" s="80">
        <v>1296</v>
      </c>
      <c r="L26" s="89">
        <f>VALUE(K26)+Apr!L26</f>
        <v>6456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</row>
    <row r="27" spans="1:23" ht="16" thickBot="1" x14ac:dyDescent="0.25">
      <c r="A27" s="106"/>
      <c r="B27" s="93"/>
      <c r="C27" s="93">
        <v>302</v>
      </c>
      <c r="D27" s="93" t="s">
        <v>27</v>
      </c>
      <c r="E27" s="93"/>
      <c r="F27" s="93"/>
      <c r="G27" s="93"/>
      <c r="H27" s="93"/>
      <c r="I27" s="151" t="str">
        <f t="shared" si="1"/>
        <v/>
      </c>
      <c r="J27" s="7"/>
      <c r="K27" s="80">
        <v>783</v>
      </c>
      <c r="L27" s="89">
        <f>VALUE(K27)+Apr!L27</f>
        <v>783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</row>
    <row r="28" spans="1:23" ht="16" thickBot="1" x14ac:dyDescent="0.25">
      <c r="A28" s="106"/>
      <c r="B28" s="93"/>
      <c r="C28" s="93">
        <v>303</v>
      </c>
      <c r="D28" s="93" t="s">
        <v>28</v>
      </c>
      <c r="E28" s="93"/>
      <c r="F28" s="93"/>
      <c r="G28" s="93"/>
      <c r="H28" s="93"/>
      <c r="I28" s="151" t="str">
        <f t="shared" si="1"/>
        <v/>
      </c>
      <c r="J28" s="7"/>
      <c r="K28" s="80">
        <v>0</v>
      </c>
      <c r="L28" s="89">
        <f>VALUE(K28)+Apr!L28</f>
        <v>0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</row>
    <row r="29" spans="1:23" ht="16" thickBot="1" x14ac:dyDescent="0.25">
      <c r="A29" s="106"/>
      <c r="B29" s="93"/>
      <c r="C29" s="93">
        <v>304</v>
      </c>
      <c r="D29" s="93" t="s">
        <v>29</v>
      </c>
      <c r="E29" s="93"/>
      <c r="F29" s="93"/>
      <c r="G29" s="93"/>
      <c r="H29" s="93"/>
      <c r="I29" s="151" t="str">
        <f t="shared" si="1"/>
        <v/>
      </c>
      <c r="J29" s="7"/>
      <c r="K29" s="80">
        <v>0</v>
      </c>
      <c r="L29" s="89">
        <f>VALUE(K29)+Apr!L29</f>
        <v>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</row>
    <row r="30" spans="1:23" ht="16" thickBot="1" x14ac:dyDescent="0.25">
      <c r="A30" s="106"/>
      <c r="B30" s="93"/>
      <c r="C30" s="93">
        <v>305</v>
      </c>
      <c r="D30" s="93" t="s">
        <v>30</v>
      </c>
      <c r="E30" s="93"/>
      <c r="F30" s="93"/>
      <c r="G30" s="93"/>
      <c r="H30" s="93"/>
      <c r="I30" s="151" t="str">
        <f t="shared" si="1"/>
        <v/>
      </c>
      <c r="J30" s="7"/>
      <c r="K30" s="80">
        <v>0</v>
      </c>
      <c r="L30" s="89">
        <f>VALUE(K30)+Apr!L30</f>
        <v>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</row>
    <row r="31" spans="1:23" ht="16" thickBot="1" x14ac:dyDescent="0.25">
      <c r="A31" s="106"/>
      <c r="B31" s="93"/>
      <c r="C31" s="110">
        <v>306</v>
      </c>
      <c r="D31" s="110" t="s">
        <v>31</v>
      </c>
      <c r="E31" s="110"/>
      <c r="F31" s="93"/>
      <c r="G31" s="93"/>
      <c r="H31" s="93"/>
      <c r="I31" s="151" t="str">
        <f t="shared" si="1"/>
        <v/>
      </c>
      <c r="J31" s="7"/>
      <c r="K31" s="80">
        <v>26</v>
      </c>
      <c r="L31" s="89">
        <f>VALUE(K31)+Apr!L31</f>
        <v>88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</row>
    <row r="32" spans="1:23" ht="16" thickBot="1" x14ac:dyDescent="0.25">
      <c r="A32" s="106"/>
      <c r="B32" s="93"/>
      <c r="C32" s="93">
        <v>307</v>
      </c>
      <c r="D32" s="135" t="s">
        <v>12</v>
      </c>
      <c r="E32" s="93"/>
      <c r="F32" s="93"/>
      <c r="G32" s="93"/>
      <c r="H32" s="93"/>
      <c r="I32" s="151" t="str">
        <f t="shared" si="1"/>
        <v/>
      </c>
      <c r="J32" s="7"/>
      <c r="K32" s="80">
        <v>0</v>
      </c>
      <c r="L32" s="89">
        <f>VALUE(K32)+Apr!L32</f>
        <v>0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</row>
    <row r="33" spans="1:23" ht="16" thickBot="1" x14ac:dyDescent="0.25">
      <c r="A33" s="106"/>
      <c r="B33" s="93"/>
      <c r="C33" s="93">
        <v>308</v>
      </c>
      <c r="D33" s="135" t="s">
        <v>12</v>
      </c>
      <c r="E33" s="93"/>
      <c r="F33" s="93"/>
      <c r="G33" s="93"/>
      <c r="H33" s="93"/>
      <c r="I33" s="151" t="str">
        <f t="shared" si="1"/>
        <v/>
      </c>
      <c r="J33" s="42"/>
      <c r="K33" s="80">
        <v>0</v>
      </c>
      <c r="L33" s="89">
        <f>VALUE(K33)+Apr!L33</f>
        <v>0</v>
      </c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</row>
    <row r="34" spans="1:23" ht="14" thickBot="1" x14ac:dyDescent="0.2">
      <c r="A34" s="112"/>
      <c r="B34" s="113"/>
      <c r="C34" s="113"/>
      <c r="D34" s="113" t="s">
        <v>32</v>
      </c>
      <c r="E34" s="113"/>
      <c r="F34" s="113"/>
      <c r="G34" s="113"/>
      <c r="H34" s="113"/>
      <c r="I34" s="3"/>
      <c r="J34" s="35" t="s">
        <v>96</v>
      </c>
      <c r="K34" s="83">
        <f>SUM(K26:K33)</f>
        <v>2105</v>
      </c>
      <c r="L34" s="83">
        <f>SUM(L26:L33)</f>
        <v>7327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</row>
    <row r="35" spans="1:23" ht="14" thickBot="1" x14ac:dyDescent="0.2">
      <c r="A35" s="106"/>
      <c r="B35" s="93" t="s">
        <v>14</v>
      </c>
      <c r="C35" s="93"/>
      <c r="D35" s="93"/>
      <c r="E35" s="93"/>
      <c r="F35" s="93"/>
      <c r="G35" s="93"/>
      <c r="H35" s="93"/>
      <c r="I35" s="4"/>
      <c r="J35" s="7"/>
      <c r="K35" s="87"/>
      <c r="L35" s="116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</row>
    <row r="36" spans="1:23" ht="16" thickBot="1" x14ac:dyDescent="0.25">
      <c r="A36" s="106"/>
      <c r="B36" s="93"/>
      <c r="C36" s="93">
        <v>401</v>
      </c>
      <c r="D36" s="93" t="s">
        <v>26</v>
      </c>
      <c r="E36" s="93"/>
      <c r="F36" s="93"/>
      <c r="G36" s="93"/>
      <c r="H36" s="93"/>
      <c r="I36" s="151" t="str">
        <f t="shared" ref="I36:I42" si="2">IF(ISBLANK(K36),"",IF(ISNUMBER(K36),"","     Not Number"))</f>
        <v/>
      </c>
      <c r="J36" s="7"/>
      <c r="K36" s="80">
        <v>0</v>
      </c>
      <c r="L36" s="89">
        <f>VALUE(K36)+Apr!L36</f>
        <v>5544.9699999999993</v>
      </c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</row>
    <row r="37" spans="1:23" ht="16" thickBot="1" x14ac:dyDescent="0.25">
      <c r="A37" s="106"/>
      <c r="B37" s="93"/>
      <c r="C37" s="93">
        <v>402</v>
      </c>
      <c r="D37" s="93" t="s">
        <v>27</v>
      </c>
      <c r="E37" s="93"/>
      <c r="F37" s="93"/>
      <c r="G37" s="93"/>
      <c r="H37" s="93"/>
      <c r="I37" s="151" t="str">
        <f t="shared" si="2"/>
        <v/>
      </c>
      <c r="J37" s="7"/>
      <c r="K37" s="80">
        <v>0</v>
      </c>
      <c r="L37" s="89">
        <f>VALUE(K37)+Apr!L37</f>
        <v>0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</row>
    <row r="38" spans="1:23" ht="16" thickBot="1" x14ac:dyDescent="0.25">
      <c r="A38" s="106"/>
      <c r="B38" s="93"/>
      <c r="C38" s="110">
        <v>403</v>
      </c>
      <c r="D38" s="110" t="s">
        <v>28</v>
      </c>
      <c r="E38" s="110"/>
      <c r="F38" s="93"/>
      <c r="G38" s="93"/>
      <c r="H38" s="93"/>
      <c r="I38" s="151" t="str">
        <f t="shared" si="2"/>
        <v/>
      </c>
      <c r="J38" s="7"/>
      <c r="K38" s="80">
        <v>0</v>
      </c>
      <c r="L38" s="89">
        <f>VALUE(K38)+Apr!L38</f>
        <v>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</row>
    <row r="39" spans="1:23" ht="16" thickBot="1" x14ac:dyDescent="0.25">
      <c r="A39" s="106"/>
      <c r="B39" s="93"/>
      <c r="C39" s="110">
        <v>404</v>
      </c>
      <c r="D39" s="110" t="s">
        <v>33</v>
      </c>
      <c r="E39" s="110"/>
      <c r="F39" s="93"/>
      <c r="G39" s="93"/>
      <c r="H39" s="93"/>
      <c r="I39" s="151" t="str">
        <f t="shared" si="2"/>
        <v/>
      </c>
      <c r="J39" s="7"/>
      <c r="K39" s="80">
        <v>0</v>
      </c>
      <c r="L39" s="89">
        <f>VALUE(K39)+Apr!L39</f>
        <v>0</v>
      </c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</row>
    <row r="40" spans="1:23" ht="16" thickBot="1" x14ac:dyDescent="0.25">
      <c r="A40" s="106"/>
      <c r="B40" s="93"/>
      <c r="C40" s="110">
        <v>405</v>
      </c>
      <c r="D40" s="110" t="s">
        <v>30</v>
      </c>
      <c r="E40" s="110"/>
      <c r="F40" s="93"/>
      <c r="G40" s="93"/>
      <c r="H40" s="93"/>
      <c r="I40" s="151" t="str">
        <f t="shared" si="2"/>
        <v/>
      </c>
      <c r="J40" s="7"/>
      <c r="K40" s="80">
        <v>0</v>
      </c>
      <c r="L40" s="89">
        <f>VALUE(K40)+Apr!L40</f>
        <v>0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</row>
    <row r="41" spans="1:23" ht="16" thickBot="1" x14ac:dyDescent="0.25">
      <c r="A41" s="106"/>
      <c r="B41" s="93"/>
      <c r="C41" s="93">
        <v>406</v>
      </c>
      <c r="D41" s="93" t="s">
        <v>34</v>
      </c>
      <c r="E41" s="93"/>
      <c r="F41" s="93"/>
      <c r="G41" s="93"/>
      <c r="H41" s="93"/>
      <c r="I41" s="151" t="str">
        <f t="shared" si="2"/>
        <v/>
      </c>
      <c r="J41" s="7"/>
      <c r="K41" s="80">
        <v>51.16</v>
      </c>
      <c r="L41" s="89">
        <f>VALUE(K41)+Apr!L41</f>
        <v>51.16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</row>
    <row r="42" spans="1:23" ht="16" thickBot="1" x14ac:dyDescent="0.25">
      <c r="A42" s="106"/>
      <c r="B42" s="93"/>
      <c r="C42" s="93">
        <v>407</v>
      </c>
      <c r="D42" s="135" t="s">
        <v>12</v>
      </c>
      <c r="E42" s="93"/>
      <c r="F42" s="93"/>
      <c r="G42" s="93"/>
      <c r="H42" s="93"/>
      <c r="I42" s="151" t="str">
        <f t="shared" si="2"/>
        <v/>
      </c>
      <c r="J42" s="42"/>
      <c r="K42" s="80">
        <v>0</v>
      </c>
      <c r="L42" s="89">
        <f>VALUE(K42)+Apr!L42</f>
        <v>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</row>
    <row r="43" spans="1:23" ht="14" thickBot="1" x14ac:dyDescent="0.2">
      <c r="A43" s="112"/>
      <c r="B43" s="113"/>
      <c r="C43" s="113"/>
      <c r="D43" s="113" t="s">
        <v>35</v>
      </c>
      <c r="E43" s="113"/>
      <c r="F43" s="113"/>
      <c r="G43" s="113"/>
      <c r="H43" s="113"/>
      <c r="I43" s="3"/>
      <c r="J43" s="35" t="s">
        <v>97</v>
      </c>
      <c r="K43" s="83">
        <f>SUM(K36:K42)</f>
        <v>51.16</v>
      </c>
      <c r="L43" s="83">
        <f>SUM(L36:L42)</f>
        <v>5596.1299999999992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</row>
    <row r="44" spans="1:23" ht="14" thickBot="1" x14ac:dyDescent="0.2">
      <c r="A44" s="108"/>
      <c r="B44" s="99"/>
      <c r="C44" s="99"/>
      <c r="D44" s="99" t="s">
        <v>36</v>
      </c>
      <c r="E44" s="99"/>
      <c r="F44" s="99"/>
      <c r="G44" s="99"/>
      <c r="H44" s="99"/>
      <c r="I44" s="11"/>
      <c r="J44" s="13" t="s">
        <v>98</v>
      </c>
      <c r="K44" s="83">
        <f>K34-K43</f>
        <v>2053.84</v>
      </c>
      <c r="L44" s="83">
        <f>L34-L43</f>
        <v>1730.8700000000008</v>
      </c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</row>
    <row r="45" spans="1:23" ht="6" customHeight="1" thickBot="1" x14ac:dyDescent="0.2">
      <c r="A45" s="101"/>
      <c r="B45" s="114"/>
      <c r="C45" s="114"/>
      <c r="D45" s="114"/>
      <c r="E45" s="114"/>
      <c r="F45" s="114"/>
      <c r="G45" s="114"/>
      <c r="H45" s="114"/>
      <c r="I45" s="36"/>
      <c r="J45" s="37"/>
      <c r="K45" s="87"/>
      <c r="L45" s="142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</row>
    <row r="46" spans="1:23" ht="14" thickBot="1" x14ac:dyDescent="0.2">
      <c r="A46" s="117" t="s">
        <v>37</v>
      </c>
      <c r="B46" s="114"/>
      <c r="C46" s="114"/>
      <c r="D46" s="118"/>
      <c r="E46" s="118"/>
      <c r="F46" s="114"/>
      <c r="G46" s="114"/>
      <c r="H46" s="114"/>
      <c r="I46" s="167"/>
      <c r="J46" s="173" t="s">
        <v>104</v>
      </c>
      <c r="K46" s="89">
        <f>+K5+K22+K44</f>
        <v>6628.4400000000005</v>
      </c>
      <c r="L46" s="89">
        <f>+L5+L22+L44</f>
        <v>6628.4400000000014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</row>
    <row r="47" spans="1:23" ht="6" customHeight="1" thickBot="1" x14ac:dyDescent="0.2">
      <c r="A47" s="119"/>
      <c r="B47" s="93"/>
      <c r="C47" s="93"/>
      <c r="D47" s="120"/>
      <c r="E47" s="120"/>
      <c r="F47" s="93"/>
      <c r="G47" s="93"/>
      <c r="H47" s="93"/>
      <c r="I47" s="121"/>
      <c r="J47" s="122"/>
      <c r="K47" s="123"/>
      <c r="L47" s="124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</row>
    <row r="48" spans="1:23" ht="13.25" customHeight="1" x14ac:dyDescent="0.15">
      <c r="A48" s="203" t="s">
        <v>38</v>
      </c>
      <c r="B48" s="204"/>
      <c r="C48" s="204"/>
      <c r="D48" s="205"/>
      <c r="E48" s="104"/>
      <c r="F48" s="206" t="s">
        <v>39</v>
      </c>
      <c r="G48" s="207"/>
      <c r="H48" s="104"/>
      <c r="I48" s="208"/>
      <c r="J48" s="208"/>
      <c r="K48" s="208"/>
      <c r="L48" s="209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</row>
    <row r="49" spans="1:23" ht="13.25" customHeight="1" x14ac:dyDescent="0.15">
      <c r="A49" s="172" t="s">
        <v>40</v>
      </c>
      <c r="B49" s="158"/>
      <c r="C49" s="160"/>
      <c r="D49" s="162">
        <f>D52-D50-D51</f>
        <v>6253.4400000000005</v>
      </c>
      <c r="E49" s="51"/>
      <c r="F49" s="53" t="s">
        <v>41</v>
      </c>
      <c r="G49" s="81">
        <f>Apr!G49</f>
        <v>153</v>
      </c>
      <c r="H49" s="54"/>
      <c r="I49" s="51"/>
      <c r="J49" s="76"/>
      <c r="K49" s="79"/>
      <c r="L49" s="78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</row>
    <row r="50" spans="1:23" ht="13.25" customHeight="1" x14ac:dyDescent="0.15">
      <c r="A50" s="25" t="s">
        <v>42</v>
      </c>
      <c r="B50" s="4"/>
      <c r="C50" s="161"/>
      <c r="D50" s="157">
        <f>Apr!D50</f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</row>
    <row r="51" spans="1:23" ht="13.25" customHeight="1" x14ac:dyDescent="0.2">
      <c r="A51" s="56" t="s">
        <v>12</v>
      </c>
      <c r="B51" s="2"/>
      <c r="C51" s="57"/>
      <c r="D51" s="157">
        <f>Apr!D51</f>
        <v>375</v>
      </c>
      <c r="E51" s="51"/>
      <c r="F51" s="4"/>
      <c r="H51" s="170"/>
      <c r="I51" s="170"/>
      <c r="J51" s="76"/>
      <c r="K51" s="156"/>
      <c r="L51" s="78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</row>
    <row r="52" spans="1:23" ht="17.25" customHeight="1" thickBot="1" x14ac:dyDescent="0.3">
      <c r="A52" s="174" t="s">
        <v>43</v>
      </c>
      <c r="B52" s="2"/>
      <c r="C52" s="2"/>
      <c r="D52" s="159">
        <f>K46</f>
        <v>6628.4400000000005</v>
      </c>
      <c r="E52" s="51"/>
      <c r="F52" s="54"/>
      <c r="G52" s="185">
        <f>Setup!C39</f>
        <v>42896</v>
      </c>
      <c r="H52" s="186"/>
      <c r="I52" s="186"/>
      <c r="J52" s="62"/>
      <c r="K52" s="176" t="str">
        <f>Apr!K52</f>
        <v>Patrick Graham</v>
      </c>
      <c r="L52" s="155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</row>
    <row r="53" spans="1:23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</row>
    <row r="54" spans="1:23" ht="6.75" customHeight="1" x14ac:dyDescent="0.15">
      <c r="A54" s="126"/>
      <c r="B54" s="93"/>
      <c r="C54" s="93"/>
      <c r="D54" s="123"/>
      <c r="E54" s="123"/>
      <c r="F54" s="125"/>
      <c r="G54" s="180"/>
      <c r="H54" s="180"/>
      <c r="I54" s="180"/>
      <c r="J54" s="127"/>
      <c r="K54" s="199"/>
      <c r="L54" s="20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</row>
    <row r="55" spans="1:23" ht="9.75" customHeight="1" x14ac:dyDescent="0.15">
      <c r="A55" s="128" t="s">
        <v>45</v>
      </c>
      <c r="B55" s="93"/>
      <c r="C55" s="93"/>
      <c r="D55" s="93"/>
      <c r="E55" s="93"/>
      <c r="F55" s="93"/>
      <c r="G55" s="93"/>
      <c r="H55" s="93"/>
      <c r="I55" s="93"/>
      <c r="J55" s="91"/>
      <c r="K55" s="123"/>
      <c r="L55" s="116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</row>
    <row r="56" spans="1:23" ht="14" customHeight="1" thickBot="1" x14ac:dyDescent="0.2">
      <c r="A56" s="129" t="str">
        <f>Jan!A56</f>
        <v>FORM 28, Rev 01/13/17 effective 1/1/2017</v>
      </c>
      <c r="B56" s="130"/>
      <c r="C56" s="130"/>
      <c r="D56" s="130"/>
      <c r="E56" s="131"/>
      <c r="F56" s="131"/>
      <c r="G56" s="131"/>
      <c r="H56" s="131"/>
      <c r="I56" s="131"/>
      <c r="J56" s="132"/>
      <c r="K56" s="133"/>
      <c r="L56" s="134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1:23" x14ac:dyDescent="0.15"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</row>
    <row r="58" spans="1:23" x14ac:dyDescent="0.15"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</row>
    <row r="59" spans="1:23" x14ac:dyDescent="0.15"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</row>
    <row r="60" spans="1:23" x14ac:dyDescent="0.15"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</row>
    <row r="61" spans="1:23" x14ac:dyDescent="0.15">
      <c r="B61" s="72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</row>
    <row r="62" spans="1:23" x14ac:dyDescent="0.15"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</row>
    <row r="63" spans="1:23" x14ac:dyDescent="0.15"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</row>
    <row r="64" spans="1:23" x14ac:dyDescent="0.15"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</row>
    <row r="65" spans="13:23" x14ac:dyDescent="0.15"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3:23" x14ac:dyDescent="0.15"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3:23" x14ac:dyDescent="0.15"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</sheetData>
  <sheetProtection password="DCCF" sheet="1"/>
  <mergeCells count="12">
    <mergeCell ref="G54:I54"/>
    <mergeCell ref="K54:L54"/>
    <mergeCell ref="F50:G50"/>
    <mergeCell ref="G53:I53"/>
    <mergeCell ref="K53:L53"/>
    <mergeCell ref="G52:I52"/>
    <mergeCell ref="A1:K1"/>
    <mergeCell ref="A2:C2"/>
    <mergeCell ref="A3:C3"/>
    <mergeCell ref="A48:D48"/>
    <mergeCell ref="F48:G48"/>
    <mergeCell ref="I48:L48"/>
  </mergeCells>
  <pageMargins left="1" right="0.5" top="0.25" bottom="0.5" header="0.5" footer="0.5"/>
  <pageSetup scale="9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8"/>
  <sheetViews>
    <sheetView topLeftCell="A12" workbookViewId="0">
      <selection activeCell="N24" sqref="N24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2" s="4" customFormat="1" ht="25.5" customHeight="1" x14ac:dyDescent="0.3">
      <c r="A1" s="210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139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</row>
    <row r="2" spans="1:22" x14ac:dyDescent="0.15">
      <c r="A2" s="201" t="s">
        <v>0</v>
      </c>
      <c r="B2" s="202"/>
      <c r="C2" s="202"/>
      <c r="D2" s="140">
        <f>Setup!E10</f>
        <v>170</v>
      </c>
      <c r="E2" s="93"/>
      <c r="F2" s="91" t="s">
        <v>1</v>
      </c>
      <c r="G2" s="140">
        <f>Setup!E11</f>
        <v>1</v>
      </c>
      <c r="H2" s="93"/>
      <c r="I2" s="91" t="s">
        <v>2</v>
      </c>
      <c r="J2" s="140">
        <f>Setup!E12</f>
        <v>2</v>
      </c>
      <c r="K2" s="93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x14ac:dyDescent="0.15">
      <c r="A3" s="201" t="s">
        <v>3</v>
      </c>
      <c r="B3" s="202"/>
      <c r="C3" s="202"/>
      <c r="D3" s="141" t="s">
        <v>66</v>
      </c>
      <c r="E3" s="93"/>
      <c r="F3" s="91" t="s">
        <v>4</v>
      </c>
      <c r="G3" s="94">
        <f>Setup!E13</f>
        <v>2017</v>
      </c>
      <c r="H3" s="93"/>
      <c r="I3" s="93"/>
      <c r="J3" s="91"/>
      <c r="K3" s="93"/>
      <c r="L3" s="95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4" thickBot="1" x14ac:dyDescent="0.2">
      <c r="A4" s="90"/>
      <c r="B4" s="91"/>
      <c r="C4" s="91"/>
      <c r="D4" s="93"/>
      <c r="E4" s="93"/>
      <c r="F4" s="91"/>
      <c r="G4" s="93"/>
      <c r="H4" s="93"/>
      <c r="I4" s="93"/>
      <c r="J4" s="91"/>
      <c r="K4" s="96" t="s">
        <v>3</v>
      </c>
      <c r="L4" s="97" t="s">
        <v>5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ht="14" thickBot="1" x14ac:dyDescent="0.2">
      <c r="A5" s="98" t="s">
        <v>6</v>
      </c>
      <c r="B5" s="99"/>
      <c r="C5" s="99"/>
      <c r="D5" s="99"/>
      <c r="E5" s="99"/>
      <c r="F5" s="99"/>
      <c r="G5" s="99"/>
      <c r="H5" s="99"/>
      <c r="I5" s="12"/>
      <c r="J5" s="13" t="s">
        <v>92</v>
      </c>
      <c r="K5" s="83">
        <f>May!K46</f>
        <v>6628.4400000000005</v>
      </c>
      <c r="L5" s="100">
        <f>Setup!E14</f>
        <v>4177.1000000000004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6" customHeight="1" thickBot="1" x14ac:dyDescent="0.2">
      <c r="A6" s="101"/>
      <c r="B6" s="93"/>
      <c r="C6" s="93"/>
      <c r="D6" s="93"/>
      <c r="E6" s="93"/>
      <c r="F6" s="93"/>
      <c r="G6" s="93"/>
      <c r="H6" s="93"/>
      <c r="I6" s="17"/>
      <c r="J6" s="7"/>
      <c r="K6" s="84"/>
      <c r="L6" s="102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1:22" x14ac:dyDescent="0.15">
      <c r="A7" s="103" t="s">
        <v>7</v>
      </c>
      <c r="B7" s="104"/>
      <c r="C7" s="104"/>
      <c r="D7" s="104"/>
      <c r="E7" s="104"/>
      <c r="F7" s="104"/>
      <c r="G7" s="104"/>
      <c r="H7" s="104"/>
      <c r="I7" s="21"/>
      <c r="J7" s="22"/>
      <c r="K7" s="85"/>
      <c r="L7" s="105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:22" ht="14" thickBot="1" x14ac:dyDescent="0.2">
      <c r="A8" s="106" t="s">
        <v>8</v>
      </c>
      <c r="B8" s="93"/>
      <c r="C8" s="93"/>
      <c r="D8" s="93"/>
      <c r="E8" s="93"/>
      <c r="F8" s="93"/>
      <c r="G8" s="93"/>
      <c r="H8" s="93"/>
      <c r="I8" s="4"/>
      <c r="J8" s="7"/>
      <c r="K8" s="84"/>
      <c r="L8" s="107"/>
      <c r="M8" s="150"/>
      <c r="N8" s="150"/>
      <c r="O8" s="150"/>
      <c r="P8" s="150"/>
      <c r="Q8" s="150"/>
      <c r="R8" s="150"/>
      <c r="S8" s="150"/>
      <c r="T8" s="150"/>
      <c r="U8" s="150"/>
      <c r="V8" s="150"/>
    </row>
    <row r="9" spans="1:22" ht="16" thickBot="1" x14ac:dyDescent="0.25">
      <c r="A9" s="106"/>
      <c r="B9" s="93"/>
      <c r="C9" s="93">
        <v>101</v>
      </c>
      <c r="D9" s="93" t="s">
        <v>9</v>
      </c>
      <c r="E9" s="93"/>
      <c r="F9" s="93"/>
      <c r="G9" s="93"/>
      <c r="H9" s="93"/>
      <c r="I9" s="151" t="str">
        <f>IF(ISBLANK(K9),"",IF(ISNUMBER(K9),"","     Not Number"))</f>
        <v/>
      </c>
      <c r="J9" s="7"/>
      <c r="K9" s="80">
        <v>36</v>
      </c>
      <c r="L9" s="89">
        <f>VALUE(K9)+May!L9</f>
        <v>1374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16" thickBot="1" x14ac:dyDescent="0.25">
      <c r="A10" s="106" t="s">
        <v>10</v>
      </c>
      <c r="B10" s="93"/>
      <c r="C10" s="93">
        <v>102</v>
      </c>
      <c r="D10" s="93" t="s">
        <v>11</v>
      </c>
      <c r="E10" s="93"/>
      <c r="F10" s="93"/>
      <c r="G10" s="93"/>
      <c r="H10" s="93"/>
      <c r="I10" s="151" t="str">
        <f>IF(ISBLANK(K10),"",IF(ISNUMBER(K10),"","     Not Number"))</f>
        <v/>
      </c>
      <c r="J10" s="7"/>
      <c r="K10" s="80">
        <v>0</v>
      </c>
      <c r="L10" s="89">
        <f>VALUE(K10)+May!L10</f>
        <v>0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</row>
    <row r="11" spans="1:22" ht="16" thickBot="1" x14ac:dyDescent="0.25">
      <c r="A11" s="106"/>
      <c r="B11" s="93"/>
      <c r="C11" s="93">
        <v>103</v>
      </c>
      <c r="D11" s="137" t="s">
        <v>12</v>
      </c>
      <c r="E11" s="93"/>
      <c r="F11" s="93"/>
      <c r="G11" s="93"/>
      <c r="H11" s="93"/>
      <c r="I11" s="151" t="str">
        <f>IF(ISBLANK(K11),"",IF(ISNUMBER(K11),"","     Not Number"))</f>
        <v/>
      </c>
      <c r="J11" s="7"/>
      <c r="K11" s="80">
        <v>0</v>
      </c>
      <c r="L11" s="89">
        <f>VALUE(K11)+May!L11</f>
        <v>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</row>
    <row r="12" spans="1:22" ht="14" thickBot="1" x14ac:dyDescent="0.2">
      <c r="A12" s="108"/>
      <c r="B12" s="99"/>
      <c r="C12" s="99"/>
      <c r="D12" s="99" t="s">
        <v>13</v>
      </c>
      <c r="E12" s="99"/>
      <c r="F12" s="99"/>
      <c r="G12" s="99"/>
      <c r="H12" s="99"/>
      <c r="I12" s="12"/>
      <c r="J12" s="13" t="s">
        <v>93</v>
      </c>
      <c r="K12" s="86">
        <f>SUM(K9:K11)</f>
        <v>36</v>
      </c>
      <c r="L12" s="86">
        <f>SUM(L9:L11)</f>
        <v>1374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2" ht="14" thickBot="1" x14ac:dyDescent="0.2">
      <c r="A13" s="109"/>
      <c r="B13" s="93" t="s">
        <v>14</v>
      </c>
      <c r="C13" s="93"/>
      <c r="D13" s="93"/>
      <c r="E13" s="93"/>
      <c r="F13" s="93"/>
      <c r="G13" s="93"/>
      <c r="H13" s="93"/>
      <c r="I13" s="4"/>
      <c r="J13" s="7"/>
      <c r="K13" s="85"/>
      <c r="L13" s="105"/>
      <c r="M13" s="150"/>
      <c r="N13" s="150"/>
      <c r="O13" s="150"/>
      <c r="P13" s="150"/>
      <c r="Q13" s="150"/>
      <c r="R13" s="150"/>
      <c r="S13" s="150"/>
      <c r="T13" s="150"/>
      <c r="U13" s="150"/>
      <c r="V13" s="150"/>
    </row>
    <row r="14" spans="1:22" ht="16" thickBot="1" x14ac:dyDescent="0.25">
      <c r="A14" s="106"/>
      <c r="B14" s="93"/>
      <c r="C14" s="93">
        <v>201</v>
      </c>
      <c r="D14" s="93" t="s">
        <v>15</v>
      </c>
      <c r="E14" s="93"/>
      <c r="F14" s="93"/>
      <c r="G14" s="93"/>
      <c r="H14" s="93"/>
      <c r="I14" s="151" t="str">
        <f t="shared" ref="I14:I20" si="0">IF(ISBLANK(K14),"",IF(ISNUMBER(K14),"","     Not Number"))</f>
        <v/>
      </c>
      <c r="J14" s="7"/>
      <c r="K14" s="80">
        <v>0</v>
      </c>
      <c r="L14" s="89">
        <f>VALUE(K14)+May!L14</f>
        <v>30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ht="16" thickBot="1" x14ac:dyDescent="0.25">
      <c r="A15" s="106"/>
      <c r="B15" s="93"/>
      <c r="C15" s="93">
        <v>202</v>
      </c>
      <c r="D15" s="93" t="s">
        <v>16</v>
      </c>
      <c r="E15" s="93"/>
      <c r="F15" s="93"/>
      <c r="G15" s="93"/>
      <c r="H15" s="93"/>
      <c r="I15" s="151" t="str">
        <f t="shared" si="0"/>
        <v/>
      </c>
      <c r="J15" s="7"/>
      <c r="K15" s="80">
        <v>0</v>
      </c>
      <c r="L15" s="89">
        <f>VALUE(K15)+May!L15</f>
        <v>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1:22" ht="16" thickBot="1" x14ac:dyDescent="0.25">
      <c r="A16" s="106"/>
      <c r="B16" s="93"/>
      <c r="C16" s="93">
        <v>203</v>
      </c>
      <c r="D16" s="93" t="s">
        <v>17</v>
      </c>
      <c r="E16" s="93"/>
      <c r="F16" s="93"/>
      <c r="G16" s="93"/>
      <c r="H16" s="93"/>
      <c r="I16" s="151" t="str">
        <f t="shared" si="0"/>
        <v/>
      </c>
      <c r="J16" s="7"/>
      <c r="K16" s="80">
        <v>0</v>
      </c>
      <c r="L16" s="89">
        <f>VALUE(K16)+May!L16</f>
        <v>38.299999999999997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1:22" ht="16" thickBot="1" x14ac:dyDescent="0.25">
      <c r="A17" s="106"/>
      <c r="B17" s="93"/>
      <c r="C17" s="93">
        <v>204</v>
      </c>
      <c r="D17" s="93" t="s">
        <v>18</v>
      </c>
      <c r="E17" s="93"/>
      <c r="F17" s="93"/>
      <c r="G17" s="93"/>
      <c r="H17" s="93"/>
      <c r="I17" s="151" t="str">
        <f t="shared" si="0"/>
        <v/>
      </c>
      <c r="J17" s="7"/>
      <c r="K17" s="80">
        <v>96</v>
      </c>
      <c r="L17" s="89">
        <f>VALUE(K17)+May!L17</f>
        <v>216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1:22" ht="16" thickBot="1" x14ac:dyDescent="0.25">
      <c r="A18" s="106"/>
      <c r="B18" s="93"/>
      <c r="C18" s="93">
        <v>205</v>
      </c>
      <c r="D18" s="93" t="s">
        <v>19</v>
      </c>
      <c r="E18" s="93"/>
      <c r="F18" s="93"/>
      <c r="G18" s="93"/>
      <c r="H18" s="93"/>
      <c r="I18" s="151" t="str">
        <f t="shared" si="0"/>
        <v/>
      </c>
      <c r="J18" s="7"/>
      <c r="K18" s="80">
        <v>244.5</v>
      </c>
      <c r="L18" s="89">
        <f>VALUE(K18)+May!L18</f>
        <v>648.75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1:22" ht="16" thickBot="1" x14ac:dyDescent="0.25">
      <c r="A19" s="106"/>
      <c r="B19" s="93"/>
      <c r="C19" s="93">
        <v>206</v>
      </c>
      <c r="D19" s="135" t="s">
        <v>12</v>
      </c>
      <c r="E19" s="93"/>
      <c r="F19" s="93"/>
      <c r="G19" s="93"/>
      <c r="H19" s="93"/>
      <c r="I19" s="151" t="str">
        <f t="shared" si="0"/>
        <v/>
      </c>
      <c r="J19" s="7"/>
      <c r="K19" s="80">
        <v>0</v>
      </c>
      <c r="L19" s="89">
        <f>VALUE(K19)+May!L19</f>
        <v>24.98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  <row r="20" spans="1:22" ht="16" thickBot="1" x14ac:dyDescent="0.25">
      <c r="A20" s="106"/>
      <c r="B20" s="111"/>
      <c r="C20" s="111">
        <v>207</v>
      </c>
      <c r="D20" s="136" t="s">
        <v>12</v>
      </c>
      <c r="E20" s="111"/>
      <c r="F20" s="111"/>
      <c r="G20" s="111"/>
      <c r="H20" s="111"/>
      <c r="I20" s="151" t="str">
        <f t="shared" si="0"/>
        <v/>
      </c>
      <c r="J20" s="32"/>
      <c r="K20" s="80">
        <v>0</v>
      </c>
      <c r="L20" s="89">
        <f>VALUE(K20)+May!L20</f>
        <v>0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</row>
    <row r="21" spans="1:22" ht="14" thickBot="1" x14ac:dyDescent="0.2">
      <c r="A21" s="112"/>
      <c r="B21" s="113"/>
      <c r="C21" s="113"/>
      <c r="D21" s="113" t="s">
        <v>20</v>
      </c>
      <c r="E21" s="113"/>
      <c r="F21" s="113"/>
      <c r="G21" s="113"/>
      <c r="H21" s="113"/>
      <c r="I21" s="3"/>
      <c r="J21" s="35" t="s">
        <v>94</v>
      </c>
      <c r="K21" s="83">
        <f>SUM(K14:K20)</f>
        <v>340.5</v>
      </c>
      <c r="L21" s="83">
        <f>SUM(L14:L20)</f>
        <v>958.03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</row>
    <row r="22" spans="1:22" ht="14" thickBot="1" x14ac:dyDescent="0.2">
      <c r="A22" s="108"/>
      <c r="B22" s="99"/>
      <c r="C22" s="99"/>
      <c r="D22" s="99" t="s">
        <v>21</v>
      </c>
      <c r="E22" s="99"/>
      <c r="F22" s="99"/>
      <c r="G22" s="99"/>
      <c r="H22" s="99" t="s">
        <v>22</v>
      </c>
      <c r="I22" s="11" t="s">
        <v>23</v>
      </c>
      <c r="J22" s="13" t="s">
        <v>95</v>
      </c>
      <c r="K22" s="83">
        <f>K12-K21</f>
        <v>-304.5</v>
      </c>
      <c r="L22" s="83">
        <f>L12-L21</f>
        <v>415.97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pans="1:22" ht="6" customHeight="1" thickBot="1" x14ac:dyDescent="0.2">
      <c r="A23" s="114"/>
      <c r="B23" s="114"/>
      <c r="C23" s="114"/>
      <c r="D23" s="114"/>
      <c r="E23" s="114"/>
      <c r="F23" s="114"/>
      <c r="G23" s="114"/>
      <c r="H23" s="114"/>
      <c r="I23" s="36"/>
      <c r="J23" s="37"/>
      <c r="K23" s="87"/>
      <c r="L23" s="87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2" x14ac:dyDescent="0.15">
      <c r="A24" s="103" t="s">
        <v>24</v>
      </c>
      <c r="B24" s="93"/>
      <c r="C24" s="115"/>
      <c r="D24" s="93"/>
      <c r="E24" s="93"/>
      <c r="F24" s="93"/>
      <c r="G24" s="93"/>
      <c r="H24" s="93"/>
      <c r="I24" s="4"/>
      <c r="J24" s="7"/>
      <c r="K24" s="85"/>
      <c r="L24" s="105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2" ht="14" thickBot="1" x14ac:dyDescent="0.2">
      <c r="A25" s="106"/>
      <c r="B25" s="93" t="s">
        <v>25</v>
      </c>
      <c r="C25" s="93"/>
      <c r="D25" s="93"/>
      <c r="E25" s="93"/>
      <c r="F25" s="93"/>
      <c r="G25" s="93"/>
      <c r="H25" s="93"/>
      <c r="I25" s="4"/>
      <c r="J25" s="7"/>
      <c r="K25" s="88"/>
      <c r="L25" s="1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2" ht="16" thickBot="1" x14ac:dyDescent="0.25">
      <c r="A26" s="106"/>
      <c r="B26" s="93"/>
      <c r="C26" s="93">
        <v>301</v>
      </c>
      <c r="D26" s="93" t="s">
        <v>26</v>
      </c>
      <c r="E26" s="93"/>
      <c r="F26" s="93"/>
      <c r="G26" s="93"/>
      <c r="H26" s="93"/>
      <c r="I26" s="151" t="str">
        <f t="shared" ref="I26:I33" si="1">IF(ISBLANK(K26),"",IF(ISNUMBER(K26),"","     Not Number"))</f>
        <v/>
      </c>
      <c r="J26" s="7"/>
      <c r="K26" s="80">
        <v>1056</v>
      </c>
      <c r="L26" s="89">
        <f>VALUE(K26)+May!L26</f>
        <v>7512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</row>
    <row r="27" spans="1:22" ht="16" thickBot="1" x14ac:dyDescent="0.25">
      <c r="A27" s="106"/>
      <c r="B27" s="93"/>
      <c r="C27" s="93">
        <v>302</v>
      </c>
      <c r="D27" s="93" t="s">
        <v>27</v>
      </c>
      <c r="E27" s="93"/>
      <c r="F27" s="93"/>
      <c r="G27" s="93"/>
      <c r="H27" s="93"/>
      <c r="I27" s="151" t="str">
        <f t="shared" si="1"/>
        <v/>
      </c>
      <c r="J27" s="7"/>
      <c r="K27" s="80">
        <v>960</v>
      </c>
      <c r="L27" s="89">
        <f>VALUE(K27)+May!L27</f>
        <v>1743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</row>
    <row r="28" spans="1:22" ht="16" thickBot="1" x14ac:dyDescent="0.25">
      <c r="A28" s="106"/>
      <c r="B28" s="93"/>
      <c r="C28" s="93">
        <v>303</v>
      </c>
      <c r="D28" s="93" t="s">
        <v>28</v>
      </c>
      <c r="E28" s="93"/>
      <c r="F28" s="93"/>
      <c r="G28" s="93"/>
      <c r="H28" s="93"/>
      <c r="I28" s="151" t="str">
        <f t="shared" si="1"/>
        <v/>
      </c>
      <c r="J28" s="7"/>
      <c r="K28" s="80">
        <v>0</v>
      </c>
      <c r="L28" s="89">
        <f>VALUE(K28)+May!L28</f>
        <v>0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/>
    </row>
    <row r="29" spans="1:22" ht="16" thickBot="1" x14ac:dyDescent="0.25">
      <c r="A29" s="106"/>
      <c r="B29" s="93"/>
      <c r="C29" s="93">
        <v>304</v>
      </c>
      <c r="D29" s="93" t="s">
        <v>29</v>
      </c>
      <c r="E29" s="93"/>
      <c r="F29" s="93"/>
      <c r="G29" s="93"/>
      <c r="H29" s="93"/>
      <c r="I29" s="151" t="str">
        <f t="shared" si="1"/>
        <v/>
      </c>
      <c r="J29" s="7"/>
      <c r="K29" s="80">
        <v>0</v>
      </c>
      <c r="L29" s="89">
        <f>VALUE(K29)+May!L29</f>
        <v>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</row>
    <row r="30" spans="1:22" ht="16" thickBot="1" x14ac:dyDescent="0.25">
      <c r="A30" s="106"/>
      <c r="B30" s="93"/>
      <c r="C30" s="93">
        <v>305</v>
      </c>
      <c r="D30" s="93" t="s">
        <v>30</v>
      </c>
      <c r="E30" s="93"/>
      <c r="F30" s="93"/>
      <c r="G30" s="93"/>
      <c r="H30" s="93"/>
      <c r="I30" s="151" t="str">
        <f t="shared" si="1"/>
        <v/>
      </c>
      <c r="J30" s="7"/>
      <c r="K30" s="80">
        <v>0</v>
      </c>
      <c r="L30" s="89">
        <f>VALUE(K30)+May!L30</f>
        <v>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ht="16" thickBot="1" x14ac:dyDescent="0.25">
      <c r="A31" s="106"/>
      <c r="B31" s="93"/>
      <c r="C31" s="110">
        <v>306</v>
      </c>
      <c r="D31" s="110" t="s">
        <v>31</v>
      </c>
      <c r="E31" s="110"/>
      <c r="F31" s="93"/>
      <c r="G31" s="93"/>
      <c r="H31" s="93"/>
      <c r="I31" s="151" t="str">
        <f t="shared" si="1"/>
        <v/>
      </c>
      <c r="J31" s="7"/>
      <c r="K31" s="80">
        <v>0</v>
      </c>
      <c r="L31" s="89">
        <f>VALUE(K31)+May!L31</f>
        <v>88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</row>
    <row r="32" spans="1:22" ht="16" thickBot="1" x14ac:dyDescent="0.25">
      <c r="A32" s="106"/>
      <c r="B32" s="93"/>
      <c r="C32" s="93">
        <v>307</v>
      </c>
      <c r="D32" s="135" t="s">
        <v>12</v>
      </c>
      <c r="E32" s="93"/>
      <c r="F32" s="93"/>
      <c r="G32" s="93"/>
      <c r="H32" s="93"/>
      <c r="I32" s="151" t="str">
        <f t="shared" si="1"/>
        <v/>
      </c>
      <c r="J32" s="7"/>
      <c r="K32" s="80">
        <v>0</v>
      </c>
      <c r="L32" s="89">
        <f>VALUE(K32)+May!L32</f>
        <v>0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6" thickBot="1" x14ac:dyDescent="0.25">
      <c r="A33" s="106"/>
      <c r="B33" s="93"/>
      <c r="C33" s="93">
        <v>308</v>
      </c>
      <c r="D33" s="135" t="s">
        <v>12</v>
      </c>
      <c r="E33" s="93"/>
      <c r="F33" s="93"/>
      <c r="G33" s="93"/>
      <c r="H33" s="93"/>
      <c r="I33" s="151" t="str">
        <f t="shared" si="1"/>
        <v/>
      </c>
      <c r="J33" s="42"/>
      <c r="K33" s="80">
        <v>0</v>
      </c>
      <c r="L33" s="89">
        <f>VALUE(K33)+May!L33</f>
        <v>0</v>
      </c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ht="14" thickBot="1" x14ac:dyDescent="0.2">
      <c r="A34" s="112"/>
      <c r="B34" s="113"/>
      <c r="C34" s="113"/>
      <c r="D34" s="113" t="s">
        <v>32</v>
      </c>
      <c r="E34" s="113"/>
      <c r="F34" s="113"/>
      <c r="G34" s="113"/>
      <c r="H34" s="113"/>
      <c r="I34" s="3"/>
      <c r="J34" s="35" t="s">
        <v>96</v>
      </c>
      <c r="K34" s="83">
        <f>SUM(K26:K33)</f>
        <v>2016</v>
      </c>
      <c r="L34" s="83">
        <f>SUM(L26:L33)</f>
        <v>9343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14" thickBot="1" x14ac:dyDescent="0.2">
      <c r="A35" s="106"/>
      <c r="B35" s="93" t="s">
        <v>14</v>
      </c>
      <c r="C35" s="93"/>
      <c r="D35" s="93"/>
      <c r="E35" s="93"/>
      <c r="F35" s="93"/>
      <c r="G35" s="93"/>
      <c r="H35" s="93"/>
      <c r="I35" s="4"/>
      <c r="J35" s="7"/>
      <c r="K35" s="87"/>
      <c r="L35" s="116"/>
      <c r="M35" s="150"/>
      <c r="N35" s="150"/>
      <c r="O35" s="150"/>
      <c r="P35" s="150"/>
      <c r="Q35" s="150"/>
      <c r="R35" s="150"/>
      <c r="S35" s="150"/>
      <c r="T35" s="150"/>
      <c r="U35" s="150"/>
      <c r="V35" s="150"/>
    </row>
    <row r="36" spans="1:22" ht="16" thickBot="1" x14ac:dyDescent="0.25">
      <c r="A36" s="106"/>
      <c r="B36" s="93"/>
      <c r="C36" s="93">
        <v>401</v>
      </c>
      <c r="D36" s="93" t="s">
        <v>26</v>
      </c>
      <c r="E36" s="93"/>
      <c r="F36" s="93"/>
      <c r="G36" s="93"/>
      <c r="H36" s="93"/>
      <c r="I36" s="151" t="str">
        <f t="shared" ref="I36:I42" si="2">IF(ISBLANK(K36),"",IF(ISNUMBER(K36),"","     Not Number"))</f>
        <v/>
      </c>
      <c r="J36" s="7"/>
      <c r="K36" s="80">
        <v>2687.38</v>
      </c>
      <c r="L36" s="89">
        <f>VALUE(K36)+May!L36</f>
        <v>8232.3499999999985</v>
      </c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6" thickBot="1" x14ac:dyDescent="0.25">
      <c r="A37" s="106"/>
      <c r="B37" s="93"/>
      <c r="C37" s="93">
        <v>402</v>
      </c>
      <c r="D37" s="93" t="s">
        <v>27</v>
      </c>
      <c r="E37" s="93"/>
      <c r="F37" s="93"/>
      <c r="G37" s="93"/>
      <c r="H37" s="93"/>
      <c r="I37" s="151" t="str">
        <f t="shared" si="2"/>
        <v/>
      </c>
      <c r="J37" s="7"/>
      <c r="K37" s="80">
        <v>0</v>
      </c>
      <c r="L37" s="89">
        <f>VALUE(K37)+May!L37</f>
        <v>0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ht="16" thickBot="1" x14ac:dyDescent="0.25">
      <c r="A38" s="106"/>
      <c r="B38" s="93"/>
      <c r="C38" s="110">
        <v>403</v>
      </c>
      <c r="D38" s="110" t="s">
        <v>28</v>
      </c>
      <c r="E38" s="110"/>
      <c r="F38" s="93"/>
      <c r="G38" s="93"/>
      <c r="H38" s="93"/>
      <c r="I38" s="151" t="str">
        <f t="shared" si="2"/>
        <v/>
      </c>
      <c r="J38" s="7"/>
      <c r="K38" s="80">
        <v>0</v>
      </c>
      <c r="L38" s="89">
        <f>VALUE(K38)+May!L38</f>
        <v>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6" thickBot="1" x14ac:dyDescent="0.25">
      <c r="A39" s="106"/>
      <c r="B39" s="93"/>
      <c r="C39" s="110">
        <v>404</v>
      </c>
      <c r="D39" s="110" t="s">
        <v>33</v>
      </c>
      <c r="E39" s="110"/>
      <c r="F39" s="93"/>
      <c r="G39" s="93"/>
      <c r="H39" s="93"/>
      <c r="I39" s="151" t="str">
        <f t="shared" si="2"/>
        <v/>
      </c>
      <c r="J39" s="7"/>
      <c r="K39" s="80">
        <v>0</v>
      </c>
      <c r="L39" s="89">
        <f>VALUE(K39)+May!L39</f>
        <v>0</v>
      </c>
      <c r="M39" s="150"/>
      <c r="N39" s="150"/>
      <c r="O39" s="150"/>
      <c r="P39" s="150"/>
      <c r="Q39" s="150"/>
      <c r="R39" s="150"/>
      <c r="S39" s="150"/>
      <c r="T39" s="150"/>
      <c r="U39" s="150"/>
      <c r="V39" s="150"/>
    </row>
    <row r="40" spans="1:22" ht="16" thickBot="1" x14ac:dyDescent="0.25">
      <c r="A40" s="106"/>
      <c r="B40" s="93"/>
      <c r="C40" s="110">
        <v>405</v>
      </c>
      <c r="D40" s="110" t="s">
        <v>30</v>
      </c>
      <c r="E40" s="110"/>
      <c r="F40" s="93"/>
      <c r="G40" s="93"/>
      <c r="H40" s="93"/>
      <c r="I40" s="151" t="str">
        <f t="shared" si="2"/>
        <v/>
      </c>
      <c r="J40" s="7"/>
      <c r="K40" s="80">
        <v>0</v>
      </c>
      <c r="L40" s="89">
        <f>VALUE(K40)+May!L40</f>
        <v>0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</row>
    <row r="41" spans="1:22" ht="16" thickBot="1" x14ac:dyDescent="0.25">
      <c r="A41" s="106"/>
      <c r="B41" s="93"/>
      <c r="C41" s="93">
        <v>406</v>
      </c>
      <c r="D41" s="93" t="s">
        <v>34</v>
      </c>
      <c r="E41" s="93"/>
      <c r="F41" s="93"/>
      <c r="G41" s="93"/>
      <c r="H41" s="93"/>
      <c r="I41" s="151" t="str">
        <f t="shared" si="2"/>
        <v/>
      </c>
      <c r="J41" s="7"/>
      <c r="K41" s="80">
        <v>0</v>
      </c>
      <c r="L41" s="89">
        <f>VALUE(K41)+May!L41</f>
        <v>51.16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</row>
    <row r="42" spans="1:22" ht="16" thickBot="1" x14ac:dyDescent="0.25">
      <c r="A42" s="106"/>
      <c r="B42" s="93"/>
      <c r="C42" s="93">
        <v>407</v>
      </c>
      <c r="D42" s="135" t="s">
        <v>12</v>
      </c>
      <c r="E42" s="93"/>
      <c r="F42" s="93"/>
      <c r="G42" s="93"/>
      <c r="H42" s="93"/>
      <c r="I42" s="151" t="str">
        <f t="shared" si="2"/>
        <v/>
      </c>
      <c r="J42" s="42"/>
      <c r="K42" s="80">
        <v>0</v>
      </c>
      <c r="L42" s="89">
        <f>VALUE(K42)+May!L42</f>
        <v>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</row>
    <row r="43" spans="1:22" ht="14" thickBot="1" x14ac:dyDescent="0.2">
      <c r="A43" s="112"/>
      <c r="B43" s="113"/>
      <c r="C43" s="113"/>
      <c r="D43" s="113" t="s">
        <v>35</v>
      </c>
      <c r="E43" s="113"/>
      <c r="F43" s="113"/>
      <c r="G43" s="113"/>
      <c r="H43" s="113"/>
      <c r="I43" s="3"/>
      <c r="J43" s="35" t="s">
        <v>97</v>
      </c>
      <c r="K43" s="83">
        <f>SUM(K36:K42)</f>
        <v>2687.38</v>
      </c>
      <c r="L43" s="83">
        <f>SUM(L36:L42)</f>
        <v>8283.5099999999984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</row>
    <row r="44" spans="1:22" ht="14" thickBot="1" x14ac:dyDescent="0.2">
      <c r="A44" s="108"/>
      <c r="B44" s="99"/>
      <c r="C44" s="99"/>
      <c r="D44" s="99" t="s">
        <v>36</v>
      </c>
      <c r="E44" s="99"/>
      <c r="F44" s="99"/>
      <c r="G44" s="99"/>
      <c r="H44" s="99"/>
      <c r="I44" s="11"/>
      <c r="J44" s="13" t="s">
        <v>98</v>
      </c>
      <c r="K44" s="83">
        <f>K34-K43</f>
        <v>-671.38000000000011</v>
      </c>
      <c r="L44" s="83">
        <f>L34-L43</f>
        <v>1059.4900000000016</v>
      </c>
      <c r="M44" s="150"/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ht="6" customHeight="1" thickBot="1" x14ac:dyDescent="0.2">
      <c r="A45" s="101"/>
      <c r="B45" s="114"/>
      <c r="C45" s="114"/>
      <c r="D45" s="114"/>
      <c r="E45" s="114"/>
      <c r="F45" s="114"/>
      <c r="G45" s="114"/>
      <c r="H45" s="114"/>
      <c r="I45" s="36"/>
      <c r="J45" s="37"/>
      <c r="K45" s="87"/>
      <c r="L45" s="87"/>
      <c r="M45" s="150"/>
      <c r="N45" s="150"/>
      <c r="O45" s="150"/>
      <c r="P45" s="150"/>
      <c r="Q45" s="150"/>
      <c r="R45" s="150"/>
      <c r="S45" s="150"/>
      <c r="T45" s="150"/>
      <c r="U45" s="150"/>
      <c r="V45" s="150"/>
    </row>
    <row r="46" spans="1:22" ht="14" thickBot="1" x14ac:dyDescent="0.2">
      <c r="A46" s="117" t="s">
        <v>37</v>
      </c>
      <c r="B46" s="114"/>
      <c r="C46" s="114"/>
      <c r="D46" s="118"/>
      <c r="E46" s="118"/>
      <c r="F46" s="114"/>
      <c r="G46" s="114"/>
      <c r="H46" s="114"/>
      <c r="I46" s="167"/>
      <c r="J46" s="173" t="s">
        <v>104</v>
      </c>
      <c r="K46" s="89">
        <f>+K5+K22+K44</f>
        <v>5652.56</v>
      </c>
      <c r="L46" s="89">
        <f>+L5+L22+L44</f>
        <v>5652.5600000000022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</row>
    <row r="47" spans="1:22" ht="6" customHeight="1" thickBot="1" x14ac:dyDescent="0.2">
      <c r="A47" s="119"/>
      <c r="B47" s="93"/>
      <c r="C47" s="93"/>
      <c r="D47" s="120"/>
      <c r="E47" s="120"/>
      <c r="F47" s="93"/>
      <c r="G47" s="93"/>
      <c r="H47" s="93"/>
      <c r="I47" s="121"/>
      <c r="J47" s="122"/>
      <c r="K47" s="123"/>
      <c r="L47" s="124"/>
      <c r="M47" s="150"/>
      <c r="N47" s="150"/>
      <c r="O47" s="150"/>
      <c r="P47" s="150"/>
      <c r="Q47" s="150"/>
      <c r="R47" s="150"/>
      <c r="S47" s="150"/>
      <c r="T47" s="150"/>
      <c r="U47" s="150"/>
      <c r="V47" s="150"/>
    </row>
    <row r="48" spans="1:22" ht="13.25" customHeight="1" x14ac:dyDescent="0.15">
      <c r="A48" s="203" t="s">
        <v>38</v>
      </c>
      <c r="B48" s="204"/>
      <c r="C48" s="204"/>
      <c r="D48" s="205"/>
      <c r="E48" s="104"/>
      <c r="F48" s="206" t="s">
        <v>39</v>
      </c>
      <c r="G48" s="207"/>
      <c r="H48" s="104"/>
      <c r="I48" s="208"/>
      <c r="J48" s="208"/>
      <c r="K48" s="208"/>
      <c r="L48" s="209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1:22" ht="13.25" customHeight="1" x14ac:dyDescent="0.15">
      <c r="A49" s="172" t="s">
        <v>40</v>
      </c>
      <c r="B49" s="158"/>
      <c r="C49" s="160"/>
      <c r="D49" s="162">
        <f>D52-D50-D51</f>
        <v>5277.56</v>
      </c>
      <c r="E49" s="51"/>
      <c r="F49" s="53" t="s">
        <v>41</v>
      </c>
      <c r="G49" s="81">
        <v>154</v>
      </c>
      <c r="H49" s="54"/>
      <c r="I49" s="51"/>
      <c r="J49" s="76"/>
      <c r="K49" s="79"/>
      <c r="L49" s="78"/>
      <c r="M49" s="150"/>
      <c r="N49" s="150"/>
      <c r="O49" s="150"/>
      <c r="P49" s="150"/>
      <c r="Q49" s="150"/>
      <c r="R49" s="150"/>
      <c r="S49" s="150"/>
      <c r="T49" s="150"/>
      <c r="U49" s="150"/>
      <c r="V49" s="150"/>
    </row>
    <row r="50" spans="1:22" ht="13.25" customHeight="1" x14ac:dyDescent="0.15">
      <c r="A50" s="25" t="s">
        <v>42</v>
      </c>
      <c r="B50" s="4"/>
      <c r="C50" s="161"/>
      <c r="D50" s="157">
        <f>May!D50</f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M50" s="150"/>
      <c r="N50" s="150"/>
      <c r="O50" s="150"/>
      <c r="P50" s="150"/>
      <c r="Q50" s="150"/>
      <c r="R50" s="150"/>
      <c r="S50" s="150"/>
      <c r="T50" s="150"/>
      <c r="U50" s="150"/>
      <c r="V50" s="150"/>
    </row>
    <row r="51" spans="1:22" ht="13.25" customHeight="1" x14ac:dyDescent="0.2">
      <c r="A51" s="56" t="s">
        <v>12</v>
      </c>
      <c r="B51" s="2"/>
      <c r="C51" s="57"/>
      <c r="D51" s="157">
        <f>May!D51</f>
        <v>375</v>
      </c>
      <c r="E51" s="51"/>
      <c r="F51" s="4"/>
      <c r="H51" s="170"/>
      <c r="I51" s="170"/>
      <c r="J51" s="76"/>
      <c r="K51" s="156"/>
      <c r="L51" s="78"/>
      <c r="M51" s="150"/>
      <c r="N51" s="150"/>
      <c r="O51" s="150"/>
      <c r="P51" s="150"/>
      <c r="Q51" s="150"/>
      <c r="R51" s="150"/>
      <c r="S51" s="150"/>
      <c r="T51" s="150"/>
      <c r="U51" s="150"/>
      <c r="V51" s="150"/>
    </row>
    <row r="52" spans="1:22" ht="17.25" customHeight="1" thickBot="1" x14ac:dyDescent="0.3">
      <c r="A52" s="174" t="s">
        <v>43</v>
      </c>
      <c r="B52" s="2"/>
      <c r="C52" s="2"/>
      <c r="D52" s="159">
        <f>K46</f>
        <v>5652.56</v>
      </c>
      <c r="E52" s="51"/>
      <c r="F52" s="54"/>
      <c r="G52" s="185">
        <f>Setup!C40</f>
        <v>42926</v>
      </c>
      <c r="H52" s="186"/>
      <c r="I52" s="186"/>
      <c r="J52" s="62"/>
      <c r="K52" s="176" t="str">
        <f>May!K52</f>
        <v>Patrick Graham</v>
      </c>
      <c r="L52" s="155"/>
      <c r="M52" s="150"/>
      <c r="N52" s="150"/>
      <c r="O52" s="150"/>
      <c r="P52" s="150"/>
      <c r="Q52" s="150"/>
      <c r="R52" s="150"/>
      <c r="S52" s="150"/>
      <c r="T52" s="150"/>
      <c r="U52" s="150"/>
      <c r="V52" s="150"/>
    </row>
    <row r="53" spans="1:22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M53" s="150"/>
      <c r="N53" s="150"/>
      <c r="O53" s="150"/>
      <c r="P53" s="150"/>
      <c r="Q53" s="150"/>
      <c r="R53" s="150"/>
      <c r="S53" s="150"/>
      <c r="T53" s="150"/>
      <c r="U53" s="150"/>
      <c r="V53" s="150"/>
    </row>
    <row r="54" spans="1:22" ht="6.75" customHeight="1" x14ac:dyDescent="0.15">
      <c r="A54" s="126"/>
      <c r="B54" s="93"/>
      <c r="C54" s="93"/>
      <c r="D54" s="123"/>
      <c r="E54" s="123"/>
      <c r="F54" s="125"/>
      <c r="G54" s="180"/>
      <c r="H54" s="180"/>
      <c r="I54" s="180"/>
      <c r="J54" s="127"/>
      <c r="K54" s="199"/>
      <c r="L54" s="200"/>
      <c r="M54" s="150"/>
      <c r="N54" s="150"/>
      <c r="O54" s="150"/>
      <c r="P54" s="150"/>
      <c r="Q54" s="150"/>
      <c r="R54" s="150"/>
      <c r="S54" s="150"/>
      <c r="T54" s="150"/>
      <c r="U54" s="150"/>
      <c r="V54" s="150"/>
    </row>
    <row r="55" spans="1:22" ht="9.75" customHeight="1" x14ac:dyDescent="0.15">
      <c r="A55" s="128" t="s">
        <v>45</v>
      </c>
      <c r="B55" s="93"/>
      <c r="C55" s="93"/>
      <c r="D55" s="93"/>
      <c r="E55" s="93"/>
      <c r="F55" s="93"/>
      <c r="G55" s="93"/>
      <c r="H55" s="93"/>
      <c r="I55" s="93"/>
      <c r="J55" s="91"/>
      <c r="K55" s="123"/>
      <c r="L55" s="116"/>
      <c r="M55" s="150"/>
      <c r="N55" s="150"/>
      <c r="O55" s="150"/>
      <c r="P55" s="150"/>
      <c r="Q55" s="150"/>
      <c r="R55" s="150"/>
      <c r="S55" s="150"/>
      <c r="T55" s="150"/>
      <c r="U55" s="150"/>
      <c r="V55" s="150"/>
    </row>
    <row r="56" spans="1:22" ht="14" customHeight="1" thickBot="1" x14ac:dyDescent="0.2">
      <c r="A56" s="129" t="str">
        <f>Jan!A56</f>
        <v>FORM 28, Rev 01/13/17 effective 1/1/2017</v>
      </c>
      <c r="B56" s="130"/>
      <c r="C56" s="130"/>
      <c r="D56" s="130"/>
      <c r="E56" s="131"/>
      <c r="F56" s="131"/>
      <c r="G56" s="131"/>
      <c r="H56" s="131"/>
      <c r="I56" s="131"/>
      <c r="J56" s="132"/>
      <c r="K56" s="133"/>
      <c r="L56" s="134"/>
      <c r="M56" s="150"/>
      <c r="N56" s="150"/>
      <c r="O56" s="150"/>
      <c r="P56" s="150"/>
      <c r="Q56" s="150"/>
      <c r="R56" s="150"/>
      <c r="S56" s="150"/>
      <c r="T56" s="150"/>
      <c r="U56" s="150"/>
      <c r="V56" s="150"/>
    </row>
    <row r="57" spans="1:22" x14ac:dyDescent="0.15">
      <c r="M57" s="150"/>
      <c r="N57" s="150"/>
      <c r="O57" s="150"/>
      <c r="P57" s="150"/>
      <c r="Q57" s="150"/>
      <c r="R57" s="150"/>
      <c r="S57" s="150"/>
      <c r="T57" s="150"/>
      <c r="U57" s="150"/>
      <c r="V57" s="150"/>
    </row>
    <row r="58" spans="1:22" x14ac:dyDescent="0.15">
      <c r="M58" s="150"/>
      <c r="N58" s="150"/>
      <c r="O58" s="150"/>
      <c r="P58" s="150"/>
      <c r="Q58" s="150"/>
      <c r="R58" s="150"/>
      <c r="S58" s="150"/>
      <c r="T58" s="150"/>
      <c r="U58" s="150"/>
      <c r="V58" s="150"/>
    </row>
    <row r="59" spans="1:22" x14ac:dyDescent="0.15"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x14ac:dyDescent="0.15">
      <c r="M60" s="150"/>
      <c r="N60" s="150"/>
      <c r="O60" s="150"/>
      <c r="P60" s="150"/>
      <c r="Q60" s="150"/>
      <c r="R60" s="150"/>
      <c r="S60" s="150"/>
      <c r="T60" s="150"/>
      <c r="U60" s="150"/>
      <c r="V60" s="150"/>
    </row>
    <row r="61" spans="1:22" x14ac:dyDescent="0.15">
      <c r="B61" s="72"/>
      <c r="M61" s="150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1:22" x14ac:dyDescent="0.15"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2" x14ac:dyDescent="0.15"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  <row r="64" spans="1:22" x14ac:dyDescent="0.15">
      <c r="M64" s="150"/>
      <c r="N64" s="150"/>
      <c r="O64" s="150"/>
      <c r="P64" s="150"/>
      <c r="Q64" s="150"/>
      <c r="R64" s="150"/>
      <c r="S64" s="150"/>
      <c r="T64" s="150"/>
      <c r="U64" s="150"/>
      <c r="V64" s="150"/>
    </row>
    <row r="65" spans="13:22" x14ac:dyDescent="0.15"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spans="13:22" x14ac:dyDescent="0.15"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  <row r="67" spans="13:22" x14ac:dyDescent="0.15">
      <c r="M67" s="150"/>
      <c r="N67" s="150"/>
      <c r="O67" s="150"/>
      <c r="P67" s="150"/>
      <c r="Q67" s="150"/>
      <c r="R67" s="150"/>
      <c r="S67" s="150"/>
      <c r="T67" s="150"/>
      <c r="U67" s="150"/>
      <c r="V67" s="150"/>
    </row>
    <row r="68" spans="13:22" x14ac:dyDescent="0.15">
      <c r="M68" s="150"/>
      <c r="N68" s="150"/>
      <c r="O68" s="150"/>
      <c r="P68" s="150"/>
      <c r="Q68" s="150"/>
      <c r="R68" s="150"/>
      <c r="S68" s="150"/>
      <c r="T68" s="150"/>
      <c r="U68" s="150"/>
      <c r="V68" s="150"/>
    </row>
  </sheetData>
  <sheetProtection password="DCCF" sheet="1"/>
  <mergeCells count="12">
    <mergeCell ref="G54:I54"/>
    <mergeCell ref="K54:L54"/>
    <mergeCell ref="F50:G50"/>
    <mergeCell ref="G53:I53"/>
    <mergeCell ref="K53:L53"/>
    <mergeCell ref="G52:I52"/>
    <mergeCell ref="A1:K1"/>
    <mergeCell ref="A2:C2"/>
    <mergeCell ref="A3:C3"/>
    <mergeCell ref="A48:D48"/>
    <mergeCell ref="F48:G48"/>
    <mergeCell ref="I48:L48"/>
  </mergeCells>
  <pageMargins left="1" right="0.5" top="0.25" bottom="0.5" header="0.5" footer="0.5"/>
  <pageSetup scale="9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6"/>
  <sheetViews>
    <sheetView topLeftCell="A31" workbookViewId="0">
      <selection activeCell="L49" sqref="L49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2" s="4" customFormat="1" ht="25.5" customHeight="1" x14ac:dyDescent="0.3">
      <c r="A1" s="196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  <c r="L1" s="1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</row>
    <row r="2" spans="1:22" x14ac:dyDescent="0.15">
      <c r="A2" s="201" t="s">
        <v>0</v>
      </c>
      <c r="B2" s="202"/>
      <c r="C2" s="202"/>
      <c r="D2" s="140">
        <f>Setup!E10</f>
        <v>170</v>
      </c>
      <c r="E2" s="93"/>
      <c r="F2" s="91" t="s">
        <v>1</v>
      </c>
      <c r="G2" s="140">
        <f>Setup!E11</f>
        <v>1</v>
      </c>
      <c r="H2" s="93"/>
      <c r="I2" s="91" t="s">
        <v>2</v>
      </c>
      <c r="J2" s="140">
        <f>Setup!E12</f>
        <v>2</v>
      </c>
      <c r="K2" s="93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x14ac:dyDescent="0.15">
      <c r="A3" s="201" t="s">
        <v>3</v>
      </c>
      <c r="B3" s="202"/>
      <c r="C3" s="202"/>
      <c r="D3" s="141" t="s">
        <v>67</v>
      </c>
      <c r="E3" s="93"/>
      <c r="F3" s="91" t="s">
        <v>4</v>
      </c>
      <c r="G3" s="94">
        <f>Setup!E13</f>
        <v>2017</v>
      </c>
      <c r="H3" s="93"/>
      <c r="I3" s="93"/>
      <c r="J3" s="91"/>
      <c r="K3" s="93"/>
      <c r="L3" s="95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4" thickBot="1" x14ac:dyDescent="0.2">
      <c r="A4" s="90"/>
      <c r="B4" s="91"/>
      <c r="C4" s="91"/>
      <c r="D4" s="93"/>
      <c r="E4" s="93"/>
      <c r="F4" s="91"/>
      <c r="G4" s="93"/>
      <c r="H4" s="93"/>
      <c r="I4" s="93"/>
      <c r="J4" s="91"/>
      <c r="K4" s="96" t="s">
        <v>3</v>
      </c>
      <c r="L4" s="97" t="s">
        <v>5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ht="14" thickBot="1" x14ac:dyDescent="0.2">
      <c r="A5" s="98" t="s">
        <v>6</v>
      </c>
      <c r="B5" s="99"/>
      <c r="C5" s="99"/>
      <c r="D5" s="99"/>
      <c r="E5" s="99"/>
      <c r="F5" s="99"/>
      <c r="G5" s="99"/>
      <c r="H5" s="99"/>
      <c r="I5" s="12"/>
      <c r="J5" s="13" t="s">
        <v>92</v>
      </c>
      <c r="K5" s="83">
        <f>Jun!K46</f>
        <v>5652.56</v>
      </c>
      <c r="L5" s="100">
        <f>Setup!E14</f>
        <v>4177.1000000000004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6" customHeight="1" thickBot="1" x14ac:dyDescent="0.2">
      <c r="A6" s="101"/>
      <c r="B6" s="93"/>
      <c r="C6" s="93"/>
      <c r="D6" s="93"/>
      <c r="E6" s="93"/>
      <c r="F6" s="93"/>
      <c r="G6" s="93"/>
      <c r="H6" s="93"/>
      <c r="I6" s="17"/>
      <c r="J6" s="7"/>
      <c r="K6" s="84"/>
      <c r="L6" s="102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1:22" x14ac:dyDescent="0.15">
      <c r="A7" s="103" t="s">
        <v>7</v>
      </c>
      <c r="B7" s="104"/>
      <c r="C7" s="104"/>
      <c r="D7" s="104"/>
      <c r="E7" s="104"/>
      <c r="F7" s="104"/>
      <c r="G7" s="104"/>
      <c r="H7" s="104"/>
      <c r="I7" s="21"/>
      <c r="J7" s="22"/>
      <c r="K7" s="85"/>
      <c r="L7" s="105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:22" ht="14" thickBot="1" x14ac:dyDescent="0.2">
      <c r="A8" s="106" t="s">
        <v>8</v>
      </c>
      <c r="B8" s="93"/>
      <c r="C8" s="93"/>
      <c r="D8" s="93"/>
      <c r="E8" s="93"/>
      <c r="F8" s="93"/>
      <c r="G8" s="93"/>
      <c r="H8" s="93"/>
      <c r="I8" s="4"/>
      <c r="J8" s="7"/>
      <c r="K8" s="84"/>
      <c r="L8" s="107"/>
      <c r="M8" s="150"/>
      <c r="N8" s="150"/>
      <c r="O8" s="150"/>
      <c r="P8" s="150"/>
      <c r="Q8" s="150"/>
      <c r="R8" s="150"/>
      <c r="S8" s="150"/>
      <c r="T8" s="150"/>
      <c r="U8" s="150"/>
      <c r="V8" s="150"/>
    </row>
    <row r="9" spans="1:22" ht="16" thickBot="1" x14ac:dyDescent="0.25">
      <c r="A9" s="106"/>
      <c r="B9" s="93"/>
      <c r="C9" s="93">
        <v>101</v>
      </c>
      <c r="D9" s="93" t="s">
        <v>9</v>
      </c>
      <c r="E9" s="93"/>
      <c r="F9" s="93"/>
      <c r="G9" s="93"/>
      <c r="H9" s="93"/>
      <c r="I9" s="151" t="str">
        <f>IF(ISBLANK(K9),"",IF(ISNUMBER(K9),"","     Not Number"))</f>
        <v/>
      </c>
      <c r="J9" s="7"/>
      <c r="K9" s="80">
        <v>0</v>
      </c>
      <c r="L9" s="89">
        <f>VALUE(K9)+Jun!L9</f>
        <v>1374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16" thickBot="1" x14ac:dyDescent="0.25">
      <c r="A10" s="106" t="s">
        <v>10</v>
      </c>
      <c r="B10" s="93"/>
      <c r="C10" s="93">
        <v>102</v>
      </c>
      <c r="D10" s="93" t="s">
        <v>11</v>
      </c>
      <c r="E10" s="93"/>
      <c r="F10" s="93"/>
      <c r="G10" s="93"/>
      <c r="H10" s="93"/>
      <c r="I10" s="151" t="str">
        <f>IF(ISBLANK(K10),"",IF(ISNUMBER(K10),"","     Not Number"))</f>
        <v/>
      </c>
      <c r="J10" s="7"/>
      <c r="K10" s="80">
        <v>0</v>
      </c>
      <c r="L10" s="89">
        <f>VALUE(K10)+Jun!L10</f>
        <v>0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</row>
    <row r="11" spans="1:22" ht="16" thickBot="1" x14ac:dyDescent="0.25">
      <c r="A11" s="106"/>
      <c r="B11" s="93"/>
      <c r="C11" s="93">
        <v>103</v>
      </c>
      <c r="D11" s="137" t="s">
        <v>12</v>
      </c>
      <c r="E11" s="93"/>
      <c r="F11" s="93"/>
      <c r="G11" s="93"/>
      <c r="H11" s="93"/>
      <c r="I11" s="151" t="str">
        <f>IF(ISBLANK(K11),"",IF(ISNUMBER(K11),"","     Not Number"))</f>
        <v/>
      </c>
      <c r="J11" s="7"/>
      <c r="K11" s="80">
        <v>0</v>
      </c>
      <c r="L11" s="89">
        <f>VALUE(K11)+Jun!L11</f>
        <v>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</row>
    <row r="12" spans="1:22" ht="14" thickBot="1" x14ac:dyDescent="0.2">
      <c r="A12" s="108"/>
      <c r="B12" s="99"/>
      <c r="C12" s="99"/>
      <c r="D12" s="99" t="s">
        <v>13</v>
      </c>
      <c r="E12" s="99"/>
      <c r="F12" s="99"/>
      <c r="G12" s="99"/>
      <c r="H12" s="99"/>
      <c r="I12" s="12"/>
      <c r="J12" s="13" t="s">
        <v>93</v>
      </c>
      <c r="K12" s="86">
        <f>SUM(K9:K11)</f>
        <v>0</v>
      </c>
      <c r="L12" s="86">
        <f>SUM(L9:L11)</f>
        <v>1374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2" ht="14" thickBot="1" x14ac:dyDescent="0.2">
      <c r="A13" s="109"/>
      <c r="B13" s="93" t="s">
        <v>14</v>
      </c>
      <c r="C13" s="93"/>
      <c r="D13" s="93"/>
      <c r="E13" s="93"/>
      <c r="F13" s="93"/>
      <c r="G13" s="93"/>
      <c r="H13" s="93"/>
      <c r="I13" s="4"/>
      <c r="J13" s="7"/>
      <c r="K13" s="85"/>
      <c r="L13" s="105"/>
      <c r="M13" s="150"/>
      <c r="N13" s="150"/>
      <c r="O13" s="150"/>
      <c r="P13" s="150"/>
      <c r="Q13" s="150"/>
      <c r="R13" s="150"/>
      <c r="S13" s="150"/>
      <c r="T13" s="150"/>
      <c r="U13" s="150"/>
      <c r="V13" s="150"/>
    </row>
    <row r="14" spans="1:22" ht="16" thickBot="1" x14ac:dyDescent="0.25">
      <c r="A14" s="106"/>
      <c r="B14" s="93"/>
      <c r="C14" s="93">
        <v>201</v>
      </c>
      <c r="D14" s="93" t="s">
        <v>15</v>
      </c>
      <c r="E14" s="93"/>
      <c r="F14" s="93"/>
      <c r="G14" s="93"/>
      <c r="H14" s="93"/>
      <c r="I14" s="151" t="str">
        <f t="shared" ref="I14:I20" si="0">IF(ISBLANK(K14),"",IF(ISNUMBER(K14),"","     Not Number"))</f>
        <v/>
      </c>
      <c r="J14" s="7"/>
      <c r="K14" s="80">
        <v>8</v>
      </c>
      <c r="L14" s="89">
        <f>VALUE(K14)+Jun!L14</f>
        <v>38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ht="16" thickBot="1" x14ac:dyDescent="0.25">
      <c r="A15" s="106"/>
      <c r="B15" s="93"/>
      <c r="C15" s="93">
        <v>202</v>
      </c>
      <c r="D15" s="93" t="s">
        <v>16</v>
      </c>
      <c r="E15" s="93"/>
      <c r="F15" s="93"/>
      <c r="G15" s="93"/>
      <c r="H15" s="93"/>
      <c r="I15" s="151" t="str">
        <f t="shared" si="0"/>
        <v/>
      </c>
      <c r="J15" s="7"/>
      <c r="K15" s="80">
        <v>0</v>
      </c>
      <c r="L15" s="89">
        <f>VALUE(K15)+Jun!L15</f>
        <v>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1:22" ht="16" thickBot="1" x14ac:dyDescent="0.25">
      <c r="A16" s="106"/>
      <c r="B16" s="93"/>
      <c r="C16" s="93">
        <v>203</v>
      </c>
      <c r="D16" s="93" t="s">
        <v>17</v>
      </c>
      <c r="E16" s="93"/>
      <c r="F16" s="93"/>
      <c r="G16" s="93"/>
      <c r="H16" s="93"/>
      <c r="I16" s="151" t="str">
        <f t="shared" si="0"/>
        <v/>
      </c>
      <c r="J16" s="7"/>
      <c r="K16" s="80">
        <v>0</v>
      </c>
      <c r="L16" s="89">
        <f>VALUE(K16)+Jun!L16</f>
        <v>38.299999999999997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1:22" ht="16" thickBot="1" x14ac:dyDescent="0.25">
      <c r="A17" s="106"/>
      <c r="B17" s="93"/>
      <c r="C17" s="93">
        <v>204</v>
      </c>
      <c r="D17" s="93" t="s">
        <v>18</v>
      </c>
      <c r="E17" s="93"/>
      <c r="F17" s="93"/>
      <c r="G17" s="93"/>
      <c r="H17" s="93"/>
      <c r="I17" s="151" t="str">
        <f t="shared" si="0"/>
        <v/>
      </c>
      <c r="J17" s="7"/>
      <c r="K17" s="80">
        <v>0</v>
      </c>
      <c r="L17" s="89">
        <f>VALUE(K17)+Jun!L17</f>
        <v>216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1:22" ht="16" thickBot="1" x14ac:dyDescent="0.25">
      <c r="A18" s="106"/>
      <c r="B18" s="93"/>
      <c r="C18" s="93">
        <v>205</v>
      </c>
      <c r="D18" s="93" t="s">
        <v>19</v>
      </c>
      <c r="E18" s="93"/>
      <c r="F18" s="93"/>
      <c r="G18" s="93"/>
      <c r="H18" s="93"/>
      <c r="I18" s="151" t="str">
        <f t="shared" si="0"/>
        <v/>
      </c>
      <c r="J18" s="7"/>
      <c r="K18" s="80">
        <v>0</v>
      </c>
      <c r="L18" s="89">
        <f>VALUE(K18)+Jun!L18</f>
        <v>648.75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1:22" ht="16" thickBot="1" x14ac:dyDescent="0.25">
      <c r="A19" s="106"/>
      <c r="B19" s="93"/>
      <c r="C19" s="93">
        <v>206</v>
      </c>
      <c r="D19" s="135" t="s">
        <v>12</v>
      </c>
      <c r="E19" s="93"/>
      <c r="F19" s="93"/>
      <c r="G19" s="93"/>
      <c r="H19" s="93"/>
      <c r="I19" s="151" t="str">
        <f t="shared" si="0"/>
        <v/>
      </c>
      <c r="J19" s="7"/>
      <c r="K19" s="80">
        <v>0</v>
      </c>
      <c r="L19" s="89">
        <f>VALUE(K19)+Jun!L19</f>
        <v>24.98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  <row r="20" spans="1:22" ht="16" thickBot="1" x14ac:dyDescent="0.25">
      <c r="A20" s="106"/>
      <c r="B20" s="111"/>
      <c r="C20" s="111">
        <v>207</v>
      </c>
      <c r="D20" s="136" t="s">
        <v>12</v>
      </c>
      <c r="E20" s="111"/>
      <c r="F20" s="111"/>
      <c r="G20" s="111"/>
      <c r="H20" s="111"/>
      <c r="I20" s="151" t="str">
        <f t="shared" si="0"/>
        <v/>
      </c>
      <c r="J20" s="32"/>
      <c r="K20" s="80">
        <v>0</v>
      </c>
      <c r="L20" s="89">
        <f>VALUE(K20)+Jun!L20</f>
        <v>0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</row>
    <row r="21" spans="1:22" ht="14" thickBot="1" x14ac:dyDescent="0.2">
      <c r="A21" s="112"/>
      <c r="B21" s="113"/>
      <c r="C21" s="113"/>
      <c r="D21" s="113" t="s">
        <v>20</v>
      </c>
      <c r="E21" s="113"/>
      <c r="F21" s="113"/>
      <c r="G21" s="113"/>
      <c r="H21" s="113"/>
      <c r="I21" s="3"/>
      <c r="J21" s="35" t="s">
        <v>94</v>
      </c>
      <c r="K21" s="83">
        <f>SUM(K14:K20)</f>
        <v>8</v>
      </c>
      <c r="L21" s="83">
        <f>SUM(L14:L20)</f>
        <v>966.03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</row>
    <row r="22" spans="1:22" ht="14" thickBot="1" x14ac:dyDescent="0.2">
      <c r="A22" s="108"/>
      <c r="B22" s="99"/>
      <c r="C22" s="99"/>
      <c r="D22" s="99" t="s">
        <v>21</v>
      </c>
      <c r="E22" s="99"/>
      <c r="F22" s="99"/>
      <c r="G22" s="99"/>
      <c r="H22" s="99" t="s">
        <v>22</v>
      </c>
      <c r="I22" s="11" t="s">
        <v>23</v>
      </c>
      <c r="J22" s="13" t="s">
        <v>95</v>
      </c>
      <c r="K22" s="83">
        <f>K12-K21</f>
        <v>-8</v>
      </c>
      <c r="L22" s="83">
        <f>L12-L21</f>
        <v>407.97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pans="1:22" ht="6" customHeight="1" thickBot="1" x14ac:dyDescent="0.2">
      <c r="A23" s="114"/>
      <c r="B23" s="114"/>
      <c r="C23" s="114"/>
      <c r="D23" s="114"/>
      <c r="E23" s="114"/>
      <c r="F23" s="114"/>
      <c r="G23" s="114"/>
      <c r="H23" s="114"/>
      <c r="I23" s="36"/>
      <c r="J23" s="37"/>
      <c r="K23" s="87"/>
      <c r="L23" s="87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2" x14ac:dyDescent="0.15">
      <c r="A24" s="103" t="s">
        <v>24</v>
      </c>
      <c r="B24" s="93"/>
      <c r="C24" s="115"/>
      <c r="D24" s="93"/>
      <c r="E24" s="93"/>
      <c r="F24" s="93"/>
      <c r="G24" s="93"/>
      <c r="H24" s="93"/>
      <c r="I24" s="4"/>
      <c r="J24" s="7"/>
      <c r="K24" s="85"/>
      <c r="L24" s="105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2" ht="14" thickBot="1" x14ac:dyDescent="0.2">
      <c r="A25" s="106"/>
      <c r="B25" s="93" t="s">
        <v>25</v>
      </c>
      <c r="C25" s="93"/>
      <c r="D25" s="93"/>
      <c r="E25" s="93"/>
      <c r="F25" s="93"/>
      <c r="G25" s="93"/>
      <c r="H25" s="93"/>
      <c r="I25" s="4"/>
      <c r="J25" s="7"/>
      <c r="K25" s="88"/>
      <c r="L25" s="1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2" ht="16" thickBot="1" x14ac:dyDescent="0.25">
      <c r="A26" s="106"/>
      <c r="B26" s="93"/>
      <c r="C26" s="93">
        <v>301</v>
      </c>
      <c r="D26" s="93" t="s">
        <v>26</v>
      </c>
      <c r="E26" s="93"/>
      <c r="F26" s="93"/>
      <c r="G26" s="93"/>
      <c r="H26" s="93"/>
      <c r="I26" s="151" t="str">
        <f t="shared" ref="I26:I33" si="1">IF(ISBLANK(K26),"",IF(ISNUMBER(K26),"","     Not Number"))</f>
        <v/>
      </c>
      <c r="J26" s="7"/>
      <c r="K26" s="80">
        <v>218</v>
      </c>
      <c r="L26" s="89">
        <f>VALUE(K26)+Jun!L26</f>
        <v>7730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</row>
    <row r="27" spans="1:22" ht="16" thickBot="1" x14ac:dyDescent="0.25">
      <c r="A27" s="106"/>
      <c r="B27" s="93"/>
      <c r="C27" s="93">
        <v>302</v>
      </c>
      <c r="D27" s="93" t="s">
        <v>27</v>
      </c>
      <c r="E27" s="93"/>
      <c r="F27" s="93"/>
      <c r="G27" s="93"/>
      <c r="H27" s="93"/>
      <c r="I27" s="151" t="str">
        <f t="shared" si="1"/>
        <v/>
      </c>
      <c r="J27" s="7"/>
      <c r="K27" s="80">
        <v>0</v>
      </c>
      <c r="L27" s="89">
        <f>VALUE(K27)+Jun!L27</f>
        <v>1743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</row>
    <row r="28" spans="1:22" ht="16" thickBot="1" x14ac:dyDescent="0.25">
      <c r="A28" s="106"/>
      <c r="B28" s="93"/>
      <c r="C28" s="93">
        <v>303</v>
      </c>
      <c r="D28" s="93" t="s">
        <v>28</v>
      </c>
      <c r="E28" s="93"/>
      <c r="F28" s="93"/>
      <c r="G28" s="93"/>
      <c r="H28" s="93"/>
      <c r="I28" s="151" t="str">
        <f t="shared" si="1"/>
        <v/>
      </c>
      <c r="J28" s="7"/>
      <c r="K28" s="80">
        <v>0</v>
      </c>
      <c r="L28" s="89">
        <f>VALUE(K28)+Jun!L28</f>
        <v>0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/>
    </row>
    <row r="29" spans="1:22" ht="16" thickBot="1" x14ac:dyDescent="0.25">
      <c r="A29" s="106"/>
      <c r="B29" s="93"/>
      <c r="C29" s="93">
        <v>304</v>
      </c>
      <c r="D29" s="93" t="s">
        <v>29</v>
      </c>
      <c r="E29" s="93"/>
      <c r="F29" s="93"/>
      <c r="G29" s="93"/>
      <c r="H29" s="93"/>
      <c r="I29" s="151" t="str">
        <f t="shared" si="1"/>
        <v/>
      </c>
      <c r="J29" s="7"/>
      <c r="K29" s="80">
        <v>0</v>
      </c>
      <c r="L29" s="89">
        <f>VALUE(K29)+Jun!L29</f>
        <v>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</row>
    <row r="30" spans="1:22" ht="16" thickBot="1" x14ac:dyDescent="0.25">
      <c r="A30" s="106"/>
      <c r="B30" s="93"/>
      <c r="C30" s="93">
        <v>305</v>
      </c>
      <c r="D30" s="93" t="s">
        <v>30</v>
      </c>
      <c r="E30" s="93"/>
      <c r="F30" s="93"/>
      <c r="G30" s="93"/>
      <c r="H30" s="93"/>
      <c r="I30" s="151" t="str">
        <f t="shared" si="1"/>
        <v/>
      </c>
      <c r="J30" s="7"/>
      <c r="K30" s="80">
        <v>0</v>
      </c>
      <c r="L30" s="89">
        <f>VALUE(K30)+Jun!L30</f>
        <v>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ht="16" thickBot="1" x14ac:dyDescent="0.25">
      <c r="A31" s="106"/>
      <c r="B31" s="93"/>
      <c r="C31" s="110">
        <v>306</v>
      </c>
      <c r="D31" s="110" t="s">
        <v>31</v>
      </c>
      <c r="E31" s="110"/>
      <c r="F31" s="93"/>
      <c r="G31" s="93"/>
      <c r="H31" s="93"/>
      <c r="I31" s="151" t="str">
        <f t="shared" si="1"/>
        <v/>
      </c>
      <c r="J31" s="7"/>
      <c r="K31" s="80">
        <v>0</v>
      </c>
      <c r="L31" s="89">
        <f>VALUE(K31)+Jun!L31</f>
        <v>88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</row>
    <row r="32" spans="1:22" ht="16" thickBot="1" x14ac:dyDescent="0.25">
      <c r="A32" s="106"/>
      <c r="B32" s="93"/>
      <c r="C32" s="93">
        <v>307</v>
      </c>
      <c r="D32" s="135" t="s">
        <v>12</v>
      </c>
      <c r="E32" s="93"/>
      <c r="F32" s="93"/>
      <c r="G32" s="93"/>
      <c r="H32" s="93"/>
      <c r="I32" s="151" t="str">
        <f t="shared" si="1"/>
        <v/>
      </c>
      <c r="J32" s="7"/>
      <c r="K32" s="80">
        <v>0</v>
      </c>
      <c r="L32" s="89">
        <f>VALUE(K32)+Jun!L32</f>
        <v>0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6" thickBot="1" x14ac:dyDescent="0.25">
      <c r="A33" s="106"/>
      <c r="B33" s="93"/>
      <c r="C33" s="93">
        <v>308</v>
      </c>
      <c r="D33" s="135" t="s">
        <v>12</v>
      </c>
      <c r="E33" s="93"/>
      <c r="F33" s="93"/>
      <c r="G33" s="93"/>
      <c r="H33" s="93"/>
      <c r="I33" s="151" t="str">
        <f t="shared" si="1"/>
        <v/>
      </c>
      <c r="J33" s="42"/>
      <c r="K33" s="80">
        <v>0</v>
      </c>
      <c r="L33" s="89">
        <f>VALUE(K33)+Jun!L33</f>
        <v>0</v>
      </c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ht="14" thickBot="1" x14ac:dyDescent="0.2">
      <c r="A34" s="112"/>
      <c r="B34" s="113"/>
      <c r="C34" s="113"/>
      <c r="D34" s="113" t="s">
        <v>32</v>
      </c>
      <c r="E34" s="113"/>
      <c r="F34" s="113"/>
      <c r="G34" s="113"/>
      <c r="H34" s="113"/>
      <c r="I34" s="3"/>
      <c r="J34" s="35" t="s">
        <v>96</v>
      </c>
      <c r="K34" s="83">
        <f>SUM(K26:K33)</f>
        <v>218</v>
      </c>
      <c r="L34" s="83">
        <f>SUM(L26:L33)</f>
        <v>9561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14" thickBot="1" x14ac:dyDescent="0.2">
      <c r="A35" s="106"/>
      <c r="B35" s="93" t="s">
        <v>14</v>
      </c>
      <c r="C35" s="93"/>
      <c r="D35" s="93"/>
      <c r="E35" s="93"/>
      <c r="F35" s="93"/>
      <c r="G35" s="93"/>
      <c r="H35" s="93"/>
      <c r="I35" s="4"/>
      <c r="J35" s="7"/>
      <c r="K35" s="87"/>
      <c r="L35" s="116"/>
      <c r="M35" s="150"/>
      <c r="N35" s="150"/>
      <c r="O35" s="150"/>
      <c r="P35" s="150"/>
      <c r="Q35" s="150"/>
      <c r="R35" s="150"/>
      <c r="S35" s="150"/>
      <c r="T35" s="150"/>
      <c r="U35" s="150"/>
      <c r="V35" s="150"/>
    </row>
    <row r="36" spans="1:22" ht="16" thickBot="1" x14ac:dyDescent="0.25">
      <c r="A36" s="106"/>
      <c r="B36" s="93"/>
      <c r="C36" s="93">
        <v>401</v>
      </c>
      <c r="D36" s="93" t="s">
        <v>26</v>
      </c>
      <c r="E36" s="93"/>
      <c r="F36" s="93"/>
      <c r="G36" s="93"/>
      <c r="H36" s="93"/>
      <c r="I36" s="151" t="str">
        <f t="shared" ref="I36:I42" si="2">IF(ISBLANK(K36),"",IF(ISNUMBER(K36),"","     Not Number"))</f>
        <v/>
      </c>
      <c r="J36" s="7"/>
      <c r="K36" s="80">
        <v>1908.03</v>
      </c>
      <c r="L36" s="89">
        <f>VALUE(K36)+Jun!L36</f>
        <v>10140.379999999999</v>
      </c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6" thickBot="1" x14ac:dyDescent="0.25">
      <c r="A37" s="106"/>
      <c r="B37" s="93"/>
      <c r="C37" s="93">
        <v>402</v>
      </c>
      <c r="D37" s="93" t="s">
        <v>27</v>
      </c>
      <c r="E37" s="93"/>
      <c r="F37" s="93"/>
      <c r="G37" s="93"/>
      <c r="H37" s="93"/>
      <c r="I37" s="151" t="str">
        <f t="shared" si="2"/>
        <v/>
      </c>
      <c r="J37" s="7"/>
      <c r="K37" s="80">
        <v>650</v>
      </c>
      <c r="L37" s="89">
        <f>VALUE(K37)+Jun!L37</f>
        <v>650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ht="16" thickBot="1" x14ac:dyDescent="0.25">
      <c r="A38" s="106"/>
      <c r="B38" s="93"/>
      <c r="C38" s="110">
        <v>403</v>
      </c>
      <c r="D38" s="110" t="s">
        <v>28</v>
      </c>
      <c r="E38" s="110"/>
      <c r="F38" s="93"/>
      <c r="G38" s="93"/>
      <c r="H38" s="93"/>
      <c r="I38" s="151" t="str">
        <f t="shared" si="2"/>
        <v/>
      </c>
      <c r="J38" s="7"/>
      <c r="K38" s="80">
        <v>0</v>
      </c>
      <c r="L38" s="89">
        <f>VALUE(K38)+Jun!L38</f>
        <v>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6" thickBot="1" x14ac:dyDescent="0.25">
      <c r="A39" s="106"/>
      <c r="B39" s="93"/>
      <c r="C39" s="110">
        <v>404</v>
      </c>
      <c r="D39" s="110" t="s">
        <v>33</v>
      </c>
      <c r="E39" s="110"/>
      <c r="F39" s="93"/>
      <c r="G39" s="93"/>
      <c r="H39" s="93"/>
      <c r="I39" s="151" t="str">
        <f t="shared" si="2"/>
        <v/>
      </c>
      <c r="J39" s="7"/>
      <c r="K39" s="80">
        <v>0</v>
      </c>
      <c r="L39" s="89">
        <f>VALUE(K39)+Jun!L39</f>
        <v>0</v>
      </c>
      <c r="M39" s="150"/>
      <c r="N39" s="150"/>
      <c r="O39" s="150"/>
      <c r="P39" s="150"/>
      <c r="Q39" s="150"/>
      <c r="R39" s="150"/>
      <c r="S39" s="150"/>
      <c r="T39" s="150"/>
      <c r="U39" s="150"/>
      <c r="V39" s="150"/>
    </row>
    <row r="40" spans="1:22" ht="16" thickBot="1" x14ac:dyDescent="0.25">
      <c r="A40" s="106"/>
      <c r="B40" s="93"/>
      <c r="C40" s="110">
        <v>405</v>
      </c>
      <c r="D40" s="110" t="s">
        <v>30</v>
      </c>
      <c r="E40" s="110"/>
      <c r="F40" s="93"/>
      <c r="G40" s="93"/>
      <c r="H40" s="93"/>
      <c r="I40" s="151" t="str">
        <f t="shared" si="2"/>
        <v/>
      </c>
      <c r="J40" s="7"/>
      <c r="K40" s="80">
        <v>0</v>
      </c>
      <c r="L40" s="89">
        <f>VALUE(K40)+Jun!L40</f>
        <v>0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</row>
    <row r="41" spans="1:22" ht="16" thickBot="1" x14ac:dyDescent="0.25">
      <c r="A41" s="106"/>
      <c r="B41" s="93"/>
      <c r="C41" s="93">
        <v>406</v>
      </c>
      <c r="D41" s="93" t="s">
        <v>34</v>
      </c>
      <c r="E41" s="93"/>
      <c r="F41" s="93"/>
      <c r="G41" s="93"/>
      <c r="H41" s="93"/>
      <c r="I41" s="151" t="str">
        <f t="shared" si="2"/>
        <v/>
      </c>
      <c r="J41" s="7"/>
      <c r="K41" s="80">
        <v>199.59</v>
      </c>
      <c r="L41" s="89">
        <f>VALUE(K41)+Jun!L41</f>
        <v>250.75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</row>
    <row r="42" spans="1:22" ht="16" thickBot="1" x14ac:dyDescent="0.25">
      <c r="A42" s="106"/>
      <c r="B42" s="93"/>
      <c r="C42" s="93">
        <v>407</v>
      </c>
      <c r="D42" s="135" t="s">
        <v>12</v>
      </c>
      <c r="E42" s="93"/>
      <c r="F42" s="93"/>
      <c r="G42" s="93"/>
      <c r="H42" s="93"/>
      <c r="I42" s="151" t="str">
        <f t="shared" si="2"/>
        <v/>
      </c>
      <c r="J42" s="42"/>
      <c r="K42" s="80">
        <v>32</v>
      </c>
      <c r="L42" s="89">
        <f>VALUE(K42)+Jun!L42</f>
        <v>32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</row>
    <row r="43" spans="1:22" ht="14" thickBot="1" x14ac:dyDescent="0.2">
      <c r="A43" s="112"/>
      <c r="B43" s="113"/>
      <c r="C43" s="113"/>
      <c r="D43" s="113" t="s">
        <v>35</v>
      </c>
      <c r="E43" s="113"/>
      <c r="F43" s="113"/>
      <c r="G43" s="113"/>
      <c r="H43" s="113"/>
      <c r="I43" s="3"/>
      <c r="J43" s="35" t="s">
        <v>97</v>
      </c>
      <c r="K43" s="83">
        <f>SUM(K36:K42)</f>
        <v>2789.62</v>
      </c>
      <c r="L43" s="83">
        <f>SUM(L36:L42)</f>
        <v>11073.13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</row>
    <row r="44" spans="1:22" ht="14" thickBot="1" x14ac:dyDescent="0.2">
      <c r="A44" s="108"/>
      <c r="B44" s="99"/>
      <c r="C44" s="99"/>
      <c r="D44" s="99" t="s">
        <v>36</v>
      </c>
      <c r="E44" s="99"/>
      <c r="F44" s="99"/>
      <c r="G44" s="99"/>
      <c r="H44" s="99"/>
      <c r="I44" s="11"/>
      <c r="J44" s="13" t="s">
        <v>98</v>
      </c>
      <c r="K44" s="83">
        <f>K34-K43</f>
        <v>-2571.62</v>
      </c>
      <c r="L44" s="83">
        <f>L34-L43</f>
        <v>-1512.1299999999992</v>
      </c>
      <c r="M44" s="150"/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ht="6" customHeight="1" thickBot="1" x14ac:dyDescent="0.2">
      <c r="A45" s="101"/>
      <c r="B45" s="114"/>
      <c r="C45" s="114"/>
      <c r="D45" s="114"/>
      <c r="E45" s="114"/>
      <c r="F45" s="114"/>
      <c r="G45" s="114"/>
      <c r="H45" s="114"/>
      <c r="I45" s="36"/>
      <c r="J45" s="37"/>
      <c r="K45" s="87"/>
      <c r="L45" s="87"/>
      <c r="M45" s="150"/>
      <c r="N45" s="150"/>
      <c r="O45" s="150"/>
      <c r="P45" s="150"/>
      <c r="Q45" s="150"/>
      <c r="R45" s="150"/>
      <c r="S45" s="150"/>
      <c r="T45" s="150"/>
      <c r="U45" s="150"/>
      <c r="V45" s="150"/>
    </row>
    <row r="46" spans="1:22" ht="14" thickBot="1" x14ac:dyDescent="0.2">
      <c r="A46" s="117" t="s">
        <v>37</v>
      </c>
      <c r="B46" s="114"/>
      <c r="C46" s="114"/>
      <c r="D46" s="118"/>
      <c r="E46" s="118"/>
      <c r="F46" s="114"/>
      <c r="G46" s="114"/>
      <c r="H46" s="114"/>
      <c r="I46" s="167"/>
      <c r="J46" s="173" t="s">
        <v>104</v>
      </c>
      <c r="K46" s="89">
        <f>+K5+K22+K44</f>
        <v>3072.9400000000005</v>
      </c>
      <c r="L46" s="89">
        <f>+L5+L22+L44</f>
        <v>3072.9400000000014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</row>
    <row r="47" spans="1:22" ht="6" customHeight="1" thickBot="1" x14ac:dyDescent="0.2">
      <c r="A47" s="119"/>
      <c r="B47" s="93"/>
      <c r="C47" s="93"/>
      <c r="D47" s="120"/>
      <c r="E47" s="120"/>
      <c r="F47" s="93"/>
      <c r="G47" s="93"/>
      <c r="H47" s="93"/>
      <c r="I47" s="121"/>
      <c r="J47" s="122"/>
      <c r="K47" s="123"/>
      <c r="L47" s="124"/>
      <c r="M47" s="150"/>
      <c r="N47" s="150"/>
      <c r="O47" s="150"/>
      <c r="P47" s="150"/>
      <c r="Q47" s="150"/>
      <c r="R47" s="150"/>
      <c r="S47" s="150"/>
      <c r="T47" s="150"/>
      <c r="U47" s="150"/>
      <c r="V47" s="150"/>
    </row>
    <row r="48" spans="1:22" ht="13.25" customHeight="1" x14ac:dyDescent="0.15">
      <c r="A48" s="203" t="s">
        <v>38</v>
      </c>
      <c r="B48" s="204"/>
      <c r="C48" s="204"/>
      <c r="D48" s="205"/>
      <c r="E48" s="104"/>
      <c r="F48" s="206" t="s">
        <v>39</v>
      </c>
      <c r="G48" s="207"/>
      <c r="H48" s="104"/>
      <c r="I48" s="208"/>
      <c r="J48" s="208"/>
      <c r="K48" s="208"/>
      <c r="L48" s="209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1:22" ht="13.25" customHeight="1" x14ac:dyDescent="0.15">
      <c r="A49" s="172" t="s">
        <v>40</v>
      </c>
      <c r="B49" s="158"/>
      <c r="C49" s="160"/>
      <c r="D49" s="162">
        <f>D52-D50-D51</f>
        <v>2697.9400000000005</v>
      </c>
      <c r="E49" s="51"/>
      <c r="F49" s="53" t="s">
        <v>41</v>
      </c>
      <c r="G49" s="81">
        <v>153</v>
      </c>
      <c r="H49" s="54"/>
      <c r="I49" s="51"/>
      <c r="J49" s="76"/>
      <c r="K49" s="79"/>
      <c r="L49" s="78"/>
      <c r="M49" s="150"/>
      <c r="N49" s="150"/>
      <c r="O49" s="150"/>
      <c r="P49" s="150"/>
      <c r="Q49" s="150"/>
      <c r="R49" s="150"/>
      <c r="S49" s="150"/>
      <c r="T49" s="150"/>
      <c r="U49" s="150"/>
      <c r="V49" s="150"/>
    </row>
    <row r="50" spans="1:22" ht="13.25" customHeight="1" x14ac:dyDescent="0.15">
      <c r="A50" s="25" t="s">
        <v>42</v>
      </c>
      <c r="B50" s="4"/>
      <c r="C50" s="161"/>
      <c r="D50" s="157">
        <f>Jun!D50</f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M50" s="150"/>
      <c r="N50" s="150"/>
      <c r="O50" s="150"/>
      <c r="P50" s="150"/>
      <c r="Q50" s="150"/>
      <c r="R50" s="150"/>
      <c r="S50" s="150"/>
      <c r="T50" s="150"/>
      <c r="U50" s="150"/>
      <c r="V50" s="150"/>
    </row>
    <row r="51" spans="1:22" ht="13.25" customHeight="1" x14ac:dyDescent="0.2">
      <c r="A51" s="56" t="s">
        <v>12</v>
      </c>
      <c r="B51" s="2"/>
      <c r="C51" s="57"/>
      <c r="D51" s="157">
        <f>Jun!D51</f>
        <v>375</v>
      </c>
      <c r="E51" s="51"/>
      <c r="F51" s="4"/>
      <c r="H51" s="170"/>
      <c r="I51" s="170"/>
      <c r="J51" s="76"/>
      <c r="K51" s="156"/>
      <c r="L51" s="78"/>
      <c r="M51" s="150"/>
      <c r="N51" s="150"/>
      <c r="O51" s="150"/>
      <c r="P51" s="150"/>
      <c r="Q51" s="150"/>
      <c r="R51" s="150"/>
      <c r="S51" s="150"/>
      <c r="T51" s="150"/>
      <c r="U51" s="150"/>
      <c r="V51" s="150"/>
    </row>
    <row r="52" spans="1:22" ht="20.25" customHeight="1" thickBot="1" x14ac:dyDescent="0.3">
      <c r="A52" s="174" t="s">
        <v>43</v>
      </c>
      <c r="B52" s="2"/>
      <c r="C52" s="2"/>
      <c r="D52" s="159">
        <f>K46</f>
        <v>3072.9400000000005</v>
      </c>
      <c r="E52" s="51"/>
      <c r="F52" s="54"/>
      <c r="G52" s="185">
        <f>Setup!C41</f>
        <v>42957</v>
      </c>
      <c r="H52" s="186"/>
      <c r="I52" s="186"/>
      <c r="J52" s="62"/>
      <c r="K52" s="176" t="str">
        <f>Jun!K52</f>
        <v>Patrick Graham</v>
      </c>
      <c r="L52" s="155"/>
      <c r="M52" s="150"/>
      <c r="N52" s="150"/>
      <c r="O52" s="150"/>
      <c r="P52" s="150"/>
      <c r="Q52" s="150"/>
      <c r="R52" s="150"/>
      <c r="S52" s="150"/>
      <c r="T52" s="150"/>
      <c r="U52" s="150"/>
      <c r="V52" s="150"/>
    </row>
    <row r="53" spans="1:22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M53" s="150"/>
      <c r="N53" s="150"/>
      <c r="O53" s="150"/>
      <c r="P53" s="150"/>
      <c r="Q53" s="150"/>
      <c r="R53" s="150"/>
      <c r="S53" s="150"/>
      <c r="T53" s="150"/>
      <c r="U53" s="150"/>
      <c r="V53" s="150"/>
    </row>
    <row r="54" spans="1:22" ht="6.75" customHeight="1" x14ac:dyDescent="0.15">
      <c r="A54" s="126"/>
      <c r="B54" s="93"/>
      <c r="C54" s="93"/>
      <c r="D54" s="123"/>
      <c r="E54" s="123"/>
      <c r="F54" s="125"/>
      <c r="G54" s="180"/>
      <c r="H54" s="180"/>
      <c r="I54" s="180"/>
      <c r="J54" s="127"/>
      <c r="K54" s="199"/>
      <c r="L54" s="200"/>
      <c r="M54" s="150"/>
      <c r="N54" s="150"/>
      <c r="O54" s="150"/>
      <c r="P54" s="150"/>
      <c r="Q54" s="150"/>
      <c r="R54" s="150"/>
      <c r="S54" s="150"/>
      <c r="T54" s="150"/>
      <c r="U54" s="150"/>
      <c r="V54" s="150"/>
    </row>
    <row r="55" spans="1:22" ht="9.75" customHeight="1" x14ac:dyDescent="0.15">
      <c r="A55" s="128" t="s">
        <v>45</v>
      </c>
      <c r="B55" s="93"/>
      <c r="C55" s="93"/>
      <c r="D55" s="93"/>
      <c r="E55" s="93"/>
      <c r="F55" s="93"/>
      <c r="G55" s="93"/>
      <c r="H55" s="93"/>
      <c r="I55" s="93"/>
      <c r="J55" s="91"/>
      <c r="K55" s="123"/>
      <c r="L55" s="116"/>
      <c r="M55" s="150"/>
      <c r="N55" s="150"/>
      <c r="O55" s="150"/>
      <c r="P55" s="150"/>
      <c r="Q55" s="150"/>
      <c r="R55" s="150"/>
      <c r="S55" s="150"/>
      <c r="T55" s="150"/>
      <c r="U55" s="150"/>
      <c r="V55" s="150"/>
    </row>
    <row r="56" spans="1:22" ht="14" customHeight="1" thickBot="1" x14ac:dyDescent="0.2">
      <c r="A56" s="129" t="str">
        <f>Jan!A56</f>
        <v>FORM 28, Rev 01/13/17 effective 1/1/2017</v>
      </c>
      <c r="B56" s="130"/>
      <c r="C56" s="130"/>
      <c r="D56" s="130"/>
      <c r="E56" s="131"/>
      <c r="F56" s="131"/>
      <c r="G56" s="131"/>
      <c r="H56" s="131"/>
      <c r="I56" s="131"/>
      <c r="J56" s="132"/>
      <c r="K56" s="133"/>
      <c r="L56" s="134"/>
      <c r="M56" s="150"/>
      <c r="N56" s="150"/>
      <c r="O56" s="150"/>
      <c r="P56" s="150"/>
      <c r="Q56" s="150"/>
      <c r="R56" s="150"/>
      <c r="S56" s="150"/>
      <c r="T56" s="150"/>
      <c r="U56" s="150"/>
      <c r="V56" s="150"/>
    </row>
    <row r="57" spans="1:22" x14ac:dyDescent="0.15">
      <c r="M57" s="150"/>
      <c r="N57" s="150"/>
      <c r="O57" s="150"/>
      <c r="P57" s="150"/>
      <c r="Q57" s="150"/>
      <c r="R57" s="150"/>
      <c r="S57" s="150"/>
      <c r="T57" s="150"/>
      <c r="U57" s="150"/>
      <c r="V57" s="150"/>
    </row>
    <row r="58" spans="1:22" x14ac:dyDescent="0.15">
      <c r="M58" s="150"/>
      <c r="N58" s="150"/>
      <c r="O58" s="150"/>
      <c r="P58" s="150"/>
      <c r="Q58" s="150"/>
      <c r="R58" s="150"/>
      <c r="S58" s="150"/>
      <c r="T58" s="150"/>
      <c r="U58" s="150"/>
      <c r="V58" s="150"/>
    </row>
    <row r="59" spans="1:22" x14ac:dyDescent="0.15"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x14ac:dyDescent="0.15">
      <c r="M60" s="150"/>
      <c r="N60" s="150"/>
      <c r="O60" s="150"/>
      <c r="P60" s="150"/>
      <c r="Q60" s="150"/>
      <c r="R60" s="150"/>
      <c r="S60" s="150"/>
      <c r="T60" s="150"/>
      <c r="U60" s="150"/>
      <c r="V60" s="150"/>
    </row>
    <row r="61" spans="1:22" x14ac:dyDescent="0.15">
      <c r="B61" s="72"/>
      <c r="M61" s="150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1:22" x14ac:dyDescent="0.15"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2" x14ac:dyDescent="0.15"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  <row r="64" spans="1:22" x14ac:dyDescent="0.15">
      <c r="M64" s="150"/>
      <c r="N64" s="150"/>
      <c r="O64" s="150"/>
      <c r="P64" s="150"/>
      <c r="Q64" s="150"/>
      <c r="R64" s="150"/>
      <c r="S64" s="150"/>
      <c r="T64" s="150"/>
      <c r="U64" s="150"/>
      <c r="V64" s="150"/>
    </row>
    <row r="65" spans="13:22" x14ac:dyDescent="0.15"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spans="13:22" x14ac:dyDescent="0.15"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</sheetData>
  <sheetProtection password="DCCF" sheet="1"/>
  <mergeCells count="12">
    <mergeCell ref="G54:I54"/>
    <mergeCell ref="K54:L54"/>
    <mergeCell ref="F50:G50"/>
    <mergeCell ref="G53:I53"/>
    <mergeCell ref="K53:L53"/>
    <mergeCell ref="G52:I52"/>
    <mergeCell ref="A1:K1"/>
    <mergeCell ref="A2:C2"/>
    <mergeCell ref="A3:C3"/>
    <mergeCell ref="A48:D48"/>
    <mergeCell ref="F48:G48"/>
    <mergeCell ref="I48:L48"/>
  </mergeCells>
  <pageMargins left="1" right="0.5" top="0.25" bottom="0.5" header="0.5" footer="0.5"/>
  <pageSetup scale="9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71"/>
  <sheetViews>
    <sheetView topLeftCell="A30" workbookViewId="0">
      <selection activeCell="I49" sqref="I49"/>
    </sheetView>
  </sheetViews>
  <sheetFormatPr baseColWidth="10" defaultColWidth="8.83203125" defaultRowHeight="13" x14ac:dyDescent="0.15"/>
  <cols>
    <col min="1" max="2" width="2.6640625" customWidth="1"/>
    <col min="3" max="3" width="4.6640625" customWidth="1"/>
    <col min="4" max="4" width="9.83203125" customWidth="1"/>
    <col min="5" max="5" width="2.6640625" customWidth="1"/>
    <col min="7" max="7" width="7.6640625" customWidth="1"/>
    <col min="8" max="8" width="2.6640625" customWidth="1"/>
    <col min="9" max="9" width="10.6640625" customWidth="1"/>
    <col min="10" max="10" width="10.6640625" style="71" customWidth="1"/>
    <col min="11" max="12" width="12.6640625" customWidth="1"/>
    <col min="13" max="13" width="2.33203125" customWidth="1"/>
  </cols>
  <sheetData>
    <row r="1" spans="1:22" s="4" customFormat="1" ht="25.5" customHeight="1" x14ac:dyDescent="0.3">
      <c r="A1" s="210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139">
        <f>D2</f>
        <v>170</v>
      </c>
      <c r="M1" s="149"/>
      <c r="N1" s="137"/>
      <c r="O1" s="137"/>
      <c r="P1" s="137"/>
      <c r="Q1" s="137"/>
      <c r="R1" s="137"/>
      <c r="S1" s="137"/>
      <c r="T1" s="137"/>
      <c r="U1" s="137"/>
      <c r="V1" s="137"/>
    </row>
    <row r="2" spans="1:22" x14ac:dyDescent="0.15">
      <c r="A2" s="201" t="s">
        <v>0</v>
      </c>
      <c r="B2" s="202"/>
      <c r="C2" s="202"/>
      <c r="D2" s="140">
        <f>Setup!E10</f>
        <v>170</v>
      </c>
      <c r="E2" s="93"/>
      <c r="F2" s="91" t="s">
        <v>1</v>
      </c>
      <c r="G2" s="140">
        <f>Setup!E11</f>
        <v>1</v>
      </c>
      <c r="H2" s="93"/>
      <c r="I2" s="91" t="s">
        <v>2</v>
      </c>
      <c r="J2" s="140">
        <f>Setup!E12</f>
        <v>2</v>
      </c>
      <c r="K2" s="93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x14ac:dyDescent="0.15">
      <c r="A3" s="201" t="s">
        <v>3</v>
      </c>
      <c r="B3" s="202"/>
      <c r="C3" s="202"/>
      <c r="D3" s="141" t="s">
        <v>68</v>
      </c>
      <c r="E3" s="93"/>
      <c r="F3" s="91" t="s">
        <v>4</v>
      </c>
      <c r="G3" s="94">
        <f>Setup!E13</f>
        <v>2017</v>
      </c>
      <c r="H3" s="93"/>
      <c r="I3" s="93"/>
      <c r="J3" s="91"/>
      <c r="K3" s="93"/>
      <c r="L3" s="95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4" thickBot="1" x14ac:dyDescent="0.2">
      <c r="A4" s="90"/>
      <c r="B4" s="91"/>
      <c r="C4" s="91"/>
      <c r="D4" s="93"/>
      <c r="E4" s="93"/>
      <c r="F4" s="91"/>
      <c r="G4" s="93"/>
      <c r="H4" s="93"/>
      <c r="I4" s="93"/>
      <c r="J4" s="91"/>
      <c r="K4" s="96" t="s">
        <v>3</v>
      </c>
      <c r="L4" s="97" t="s">
        <v>5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ht="14" thickBot="1" x14ac:dyDescent="0.2">
      <c r="A5" s="98" t="s">
        <v>6</v>
      </c>
      <c r="B5" s="99"/>
      <c r="C5" s="99"/>
      <c r="D5" s="99"/>
      <c r="E5" s="99"/>
      <c r="F5" s="99"/>
      <c r="G5" s="99"/>
      <c r="H5" s="99"/>
      <c r="I5" s="12"/>
      <c r="J5" s="13" t="s">
        <v>92</v>
      </c>
      <c r="K5" s="83">
        <f>Jul!K46</f>
        <v>3072.9400000000005</v>
      </c>
      <c r="L5" s="100">
        <f>Setup!E14</f>
        <v>4177.1000000000004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6" customHeight="1" thickBot="1" x14ac:dyDescent="0.2">
      <c r="A6" s="101"/>
      <c r="B6" s="93"/>
      <c r="C6" s="93"/>
      <c r="D6" s="93"/>
      <c r="E6" s="93"/>
      <c r="F6" s="93"/>
      <c r="G6" s="93"/>
      <c r="H6" s="93"/>
      <c r="I6" s="17"/>
      <c r="J6" s="7"/>
      <c r="K6" s="84"/>
      <c r="L6" s="102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1:22" x14ac:dyDescent="0.15">
      <c r="A7" s="103" t="s">
        <v>7</v>
      </c>
      <c r="B7" s="104"/>
      <c r="C7" s="104"/>
      <c r="D7" s="104"/>
      <c r="E7" s="104"/>
      <c r="F7" s="104"/>
      <c r="G7" s="104"/>
      <c r="H7" s="104"/>
      <c r="I7" s="21"/>
      <c r="J7" s="22"/>
      <c r="K7" s="85"/>
      <c r="L7" s="105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:22" ht="14" thickBot="1" x14ac:dyDescent="0.2">
      <c r="A8" s="106" t="s">
        <v>8</v>
      </c>
      <c r="B8" s="93"/>
      <c r="C8" s="93"/>
      <c r="D8" s="93"/>
      <c r="E8" s="93"/>
      <c r="F8" s="93"/>
      <c r="G8" s="93"/>
      <c r="H8" s="93"/>
      <c r="I8" s="4"/>
      <c r="J8" s="7"/>
      <c r="K8" s="84"/>
      <c r="L8" s="107"/>
      <c r="M8" s="150"/>
      <c r="N8" s="150"/>
      <c r="O8" s="150"/>
      <c r="P8" s="150"/>
      <c r="Q8" s="150"/>
      <c r="R8" s="150"/>
      <c r="S8" s="150"/>
      <c r="T8" s="150"/>
      <c r="U8" s="150"/>
      <c r="V8" s="150"/>
    </row>
    <row r="9" spans="1:22" ht="16" thickBot="1" x14ac:dyDescent="0.25">
      <c r="A9" s="106"/>
      <c r="B9" s="93"/>
      <c r="C9" s="93">
        <v>101</v>
      </c>
      <c r="D9" s="93" t="s">
        <v>9</v>
      </c>
      <c r="E9" s="93"/>
      <c r="F9" s="93"/>
      <c r="G9" s="93"/>
      <c r="H9" s="93"/>
      <c r="I9" s="151" t="str">
        <f>IF(ISBLANK(K9),"",IF(ISNUMBER(K9),"","     Not Number"))</f>
        <v/>
      </c>
      <c r="J9" s="7"/>
      <c r="K9" s="80">
        <v>24</v>
      </c>
      <c r="L9" s="89">
        <f>VALUE(K9)+Jul!L9</f>
        <v>1398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16" thickBot="1" x14ac:dyDescent="0.25">
      <c r="A10" s="106" t="s">
        <v>10</v>
      </c>
      <c r="B10" s="93"/>
      <c r="C10" s="93">
        <v>102</v>
      </c>
      <c r="D10" s="93" t="s">
        <v>11</v>
      </c>
      <c r="E10" s="93"/>
      <c r="F10" s="93"/>
      <c r="G10" s="93"/>
      <c r="H10" s="93"/>
      <c r="I10" s="151" t="str">
        <f>IF(ISBLANK(K10),"",IF(ISNUMBER(K10),"","     Not Number"))</f>
        <v/>
      </c>
      <c r="J10" s="7"/>
      <c r="K10" s="80">
        <v>0</v>
      </c>
      <c r="L10" s="89">
        <f>VALUE(K10)+Jul!L10</f>
        <v>0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</row>
    <row r="11" spans="1:22" ht="16" thickBot="1" x14ac:dyDescent="0.25">
      <c r="A11" s="106"/>
      <c r="B11" s="93"/>
      <c r="C11" s="93">
        <v>103</v>
      </c>
      <c r="D11" s="137" t="s">
        <v>12</v>
      </c>
      <c r="E11" s="93"/>
      <c r="F11" s="93"/>
      <c r="G11" s="93"/>
      <c r="H11" s="93"/>
      <c r="I11" s="151" t="str">
        <f>IF(ISBLANK(K11),"",IF(ISNUMBER(K11),"","     Not Number"))</f>
        <v/>
      </c>
      <c r="J11" s="7"/>
      <c r="K11" s="80">
        <v>0</v>
      </c>
      <c r="L11" s="89">
        <f>VALUE(K11)+Jul!L11</f>
        <v>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</row>
    <row r="12" spans="1:22" ht="14" thickBot="1" x14ac:dyDescent="0.2">
      <c r="A12" s="108"/>
      <c r="B12" s="99"/>
      <c r="C12" s="99"/>
      <c r="D12" s="99" t="s">
        <v>13</v>
      </c>
      <c r="E12" s="99"/>
      <c r="F12" s="99"/>
      <c r="G12" s="99"/>
      <c r="H12" s="99"/>
      <c r="I12" s="12"/>
      <c r="J12" s="13" t="s">
        <v>93</v>
      </c>
      <c r="K12" s="86">
        <f>SUM(K9:K11)</f>
        <v>24</v>
      </c>
      <c r="L12" s="86">
        <f>SUM(L9:L11)</f>
        <v>1398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2" ht="14" thickBot="1" x14ac:dyDescent="0.2">
      <c r="A13" s="109"/>
      <c r="B13" s="93" t="s">
        <v>14</v>
      </c>
      <c r="C13" s="93"/>
      <c r="D13" s="93"/>
      <c r="E13" s="93"/>
      <c r="F13" s="93"/>
      <c r="G13" s="93"/>
      <c r="H13" s="93"/>
      <c r="I13" s="4"/>
      <c r="J13" s="7"/>
      <c r="K13" s="85"/>
      <c r="L13" s="105"/>
      <c r="M13" s="150"/>
      <c r="N13" s="150"/>
      <c r="O13" s="150"/>
      <c r="P13" s="150"/>
      <c r="Q13" s="150"/>
      <c r="R13" s="150"/>
      <c r="S13" s="150"/>
      <c r="T13" s="150"/>
      <c r="U13" s="150"/>
      <c r="V13" s="150"/>
    </row>
    <row r="14" spans="1:22" ht="16" thickBot="1" x14ac:dyDescent="0.25">
      <c r="A14" s="106"/>
      <c r="B14" s="93"/>
      <c r="C14" s="93">
        <v>201</v>
      </c>
      <c r="D14" s="93" t="s">
        <v>15</v>
      </c>
      <c r="E14" s="93"/>
      <c r="F14" s="93"/>
      <c r="G14" s="93"/>
      <c r="H14" s="93"/>
      <c r="I14" s="151" t="str">
        <f t="shared" ref="I14:I20" si="0">IF(ISBLANK(K14),"",IF(ISNUMBER(K14),"","     Not Number"))</f>
        <v/>
      </c>
      <c r="J14" s="7"/>
      <c r="K14" s="80">
        <v>24</v>
      </c>
      <c r="L14" s="89">
        <f>VALUE(K14)+Jul!L14</f>
        <v>62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ht="16" thickBot="1" x14ac:dyDescent="0.25">
      <c r="A15" s="106"/>
      <c r="B15" s="93"/>
      <c r="C15" s="93">
        <v>202</v>
      </c>
      <c r="D15" s="93" t="s">
        <v>16</v>
      </c>
      <c r="E15" s="93"/>
      <c r="F15" s="93"/>
      <c r="G15" s="93"/>
      <c r="H15" s="93"/>
      <c r="I15" s="151" t="str">
        <f t="shared" si="0"/>
        <v/>
      </c>
      <c r="J15" s="7"/>
      <c r="K15" s="80">
        <v>0</v>
      </c>
      <c r="L15" s="89">
        <f>VALUE(K15)+Jul!L15</f>
        <v>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1:22" ht="16" thickBot="1" x14ac:dyDescent="0.25">
      <c r="A16" s="106"/>
      <c r="B16" s="93"/>
      <c r="C16" s="93">
        <v>203</v>
      </c>
      <c r="D16" s="93" t="s">
        <v>17</v>
      </c>
      <c r="E16" s="93"/>
      <c r="F16" s="93"/>
      <c r="G16" s="93"/>
      <c r="H16" s="93"/>
      <c r="I16" s="151" t="str">
        <f t="shared" si="0"/>
        <v/>
      </c>
      <c r="J16" s="7"/>
      <c r="K16" s="80">
        <v>0</v>
      </c>
      <c r="L16" s="89">
        <f>VALUE(K16)+Jul!L16</f>
        <v>38.299999999999997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1:22" ht="16" thickBot="1" x14ac:dyDescent="0.25">
      <c r="A17" s="106"/>
      <c r="B17" s="93"/>
      <c r="C17" s="93">
        <v>204</v>
      </c>
      <c r="D17" s="93" t="s">
        <v>18</v>
      </c>
      <c r="E17" s="93"/>
      <c r="F17" s="93"/>
      <c r="G17" s="93"/>
      <c r="H17" s="93"/>
      <c r="I17" s="151" t="str">
        <f t="shared" si="0"/>
        <v/>
      </c>
      <c r="J17" s="7"/>
      <c r="K17" s="80">
        <v>32</v>
      </c>
      <c r="L17" s="89">
        <f>VALUE(K17)+Jul!L17</f>
        <v>248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1:22" ht="16" thickBot="1" x14ac:dyDescent="0.25">
      <c r="A18" s="106"/>
      <c r="B18" s="93"/>
      <c r="C18" s="93">
        <v>205</v>
      </c>
      <c r="D18" s="93" t="s">
        <v>19</v>
      </c>
      <c r="E18" s="93"/>
      <c r="F18" s="93"/>
      <c r="G18" s="93"/>
      <c r="H18" s="93"/>
      <c r="I18" s="151" t="str">
        <f t="shared" si="0"/>
        <v/>
      </c>
      <c r="J18" s="7"/>
      <c r="K18" s="80">
        <v>0</v>
      </c>
      <c r="L18" s="89">
        <f>VALUE(K18)+Jul!L18</f>
        <v>648.75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1:22" ht="16" thickBot="1" x14ac:dyDescent="0.25">
      <c r="A19" s="106"/>
      <c r="B19" s="93"/>
      <c r="C19" s="93">
        <v>206</v>
      </c>
      <c r="D19" s="135" t="s">
        <v>12</v>
      </c>
      <c r="E19" s="93"/>
      <c r="F19" s="93"/>
      <c r="G19" s="93"/>
      <c r="H19" s="93"/>
      <c r="I19" s="151" t="str">
        <f t="shared" si="0"/>
        <v/>
      </c>
      <c r="J19" s="7"/>
      <c r="K19" s="80">
        <v>0</v>
      </c>
      <c r="L19" s="89">
        <f>VALUE(K19)+Jul!L19</f>
        <v>24.98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  <row r="20" spans="1:22" ht="16" thickBot="1" x14ac:dyDescent="0.25">
      <c r="A20" s="106"/>
      <c r="B20" s="111"/>
      <c r="C20" s="111">
        <v>207</v>
      </c>
      <c r="D20" s="136" t="s">
        <v>12</v>
      </c>
      <c r="E20" s="111"/>
      <c r="F20" s="111"/>
      <c r="G20" s="111"/>
      <c r="H20" s="111"/>
      <c r="I20" s="151" t="str">
        <f t="shared" si="0"/>
        <v/>
      </c>
      <c r="J20" s="32"/>
      <c r="K20" s="80">
        <v>0</v>
      </c>
      <c r="L20" s="89">
        <f>VALUE(K20)+Jul!L20</f>
        <v>0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</row>
    <row r="21" spans="1:22" ht="14" thickBot="1" x14ac:dyDescent="0.2">
      <c r="A21" s="112"/>
      <c r="B21" s="113"/>
      <c r="C21" s="113"/>
      <c r="D21" s="113" t="s">
        <v>20</v>
      </c>
      <c r="E21" s="113"/>
      <c r="F21" s="113"/>
      <c r="G21" s="113"/>
      <c r="H21" s="113"/>
      <c r="I21" s="3"/>
      <c r="J21" s="35" t="s">
        <v>94</v>
      </c>
      <c r="K21" s="83">
        <f>SUM(K14:K20)</f>
        <v>56</v>
      </c>
      <c r="L21" s="83">
        <f>SUM(L14:L20)</f>
        <v>1022.03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</row>
    <row r="22" spans="1:22" ht="14" thickBot="1" x14ac:dyDescent="0.2">
      <c r="A22" s="108"/>
      <c r="B22" s="99"/>
      <c r="C22" s="99"/>
      <c r="D22" s="99" t="s">
        <v>21</v>
      </c>
      <c r="E22" s="99"/>
      <c r="F22" s="99"/>
      <c r="G22" s="99"/>
      <c r="H22" s="99" t="s">
        <v>22</v>
      </c>
      <c r="I22" s="11" t="s">
        <v>23</v>
      </c>
      <c r="J22" s="13" t="s">
        <v>95</v>
      </c>
      <c r="K22" s="83">
        <f>K12-K21</f>
        <v>-32</v>
      </c>
      <c r="L22" s="83">
        <f>L12-L21</f>
        <v>375.97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pans="1:22" ht="6" customHeight="1" thickBot="1" x14ac:dyDescent="0.2">
      <c r="A23" s="114"/>
      <c r="B23" s="114"/>
      <c r="C23" s="114"/>
      <c r="D23" s="114"/>
      <c r="E23" s="114"/>
      <c r="F23" s="114"/>
      <c r="G23" s="114"/>
      <c r="H23" s="114"/>
      <c r="I23" s="36"/>
      <c r="J23" s="37"/>
      <c r="K23" s="87"/>
      <c r="L23" s="87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2" x14ac:dyDescent="0.15">
      <c r="A24" s="103" t="s">
        <v>24</v>
      </c>
      <c r="B24" s="93"/>
      <c r="C24" s="115"/>
      <c r="D24" s="93"/>
      <c r="E24" s="93"/>
      <c r="F24" s="93"/>
      <c r="G24" s="93"/>
      <c r="H24" s="93"/>
      <c r="I24" s="4"/>
      <c r="J24" s="7"/>
      <c r="K24" s="85"/>
      <c r="L24" s="105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2" ht="14" thickBot="1" x14ac:dyDescent="0.2">
      <c r="A25" s="106"/>
      <c r="B25" s="93" t="s">
        <v>25</v>
      </c>
      <c r="C25" s="93"/>
      <c r="D25" s="93"/>
      <c r="E25" s="93"/>
      <c r="F25" s="93"/>
      <c r="G25" s="93"/>
      <c r="H25" s="93"/>
      <c r="I25" s="4"/>
      <c r="J25" s="7"/>
      <c r="K25" s="88"/>
      <c r="L25" s="1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2" ht="16" thickBot="1" x14ac:dyDescent="0.25">
      <c r="A26" s="106"/>
      <c r="B26" s="93"/>
      <c r="C26" s="93">
        <v>301</v>
      </c>
      <c r="D26" s="93" t="s">
        <v>26</v>
      </c>
      <c r="E26" s="93"/>
      <c r="F26" s="93"/>
      <c r="G26" s="93"/>
      <c r="H26" s="93"/>
      <c r="I26" s="151" t="str">
        <f t="shared" ref="I26:I33" si="1">IF(ISBLANK(K26),"",IF(ISNUMBER(K26),"","     Not Number"))</f>
        <v/>
      </c>
      <c r="J26" s="7"/>
      <c r="K26" s="80">
        <v>1184</v>
      </c>
      <c r="L26" s="89">
        <f>VALUE(K26)+Jul!L26</f>
        <v>8914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</row>
    <row r="27" spans="1:22" ht="16" thickBot="1" x14ac:dyDescent="0.25">
      <c r="A27" s="106"/>
      <c r="B27" s="93"/>
      <c r="C27" s="93">
        <v>302</v>
      </c>
      <c r="D27" s="93" t="s">
        <v>27</v>
      </c>
      <c r="E27" s="93"/>
      <c r="F27" s="93"/>
      <c r="G27" s="93"/>
      <c r="H27" s="93"/>
      <c r="I27" s="151" t="str">
        <f t="shared" si="1"/>
        <v/>
      </c>
      <c r="J27" s="7"/>
      <c r="K27" s="80">
        <v>2506</v>
      </c>
      <c r="L27" s="89">
        <f>VALUE(K27)+Jul!L27</f>
        <v>4249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</row>
    <row r="28" spans="1:22" ht="16" thickBot="1" x14ac:dyDescent="0.25">
      <c r="A28" s="106"/>
      <c r="B28" s="93"/>
      <c r="C28" s="93">
        <v>303</v>
      </c>
      <c r="D28" s="93" t="s">
        <v>28</v>
      </c>
      <c r="E28" s="93"/>
      <c r="F28" s="93"/>
      <c r="G28" s="93"/>
      <c r="H28" s="93"/>
      <c r="I28" s="151" t="str">
        <f t="shared" si="1"/>
        <v/>
      </c>
      <c r="J28" s="7"/>
      <c r="K28" s="80">
        <v>0</v>
      </c>
      <c r="L28" s="89">
        <f>VALUE(K28)+Jul!L28</f>
        <v>0</v>
      </c>
      <c r="M28" s="150"/>
      <c r="N28" s="150"/>
      <c r="O28" s="150"/>
      <c r="P28" s="150"/>
      <c r="Q28" s="150"/>
      <c r="R28" s="150"/>
      <c r="S28" s="150"/>
      <c r="T28" s="150"/>
      <c r="U28" s="150"/>
      <c r="V28" s="150"/>
    </row>
    <row r="29" spans="1:22" ht="16" thickBot="1" x14ac:dyDescent="0.25">
      <c r="A29" s="106"/>
      <c r="B29" s="93"/>
      <c r="C29" s="93">
        <v>304</v>
      </c>
      <c r="D29" s="93" t="s">
        <v>29</v>
      </c>
      <c r="E29" s="93"/>
      <c r="F29" s="93"/>
      <c r="G29" s="93"/>
      <c r="H29" s="93"/>
      <c r="I29" s="151" t="str">
        <f t="shared" si="1"/>
        <v/>
      </c>
      <c r="J29" s="7"/>
      <c r="K29" s="80">
        <v>0</v>
      </c>
      <c r="L29" s="89">
        <f>VALUE(K29)+Jul!L29</f>
        <v>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</row>
    <row r="30" spans="1:22" ht="16" thickBot="1" x14ac:dyDescent="0.25">
      <c r="A30" s="106"/>
      <c r="B30" s="93"/>
      <c r="C30" s="93">
        <v>305</v>
      </c>
      <c r="D30" s="93" t="s">
        <v>30</v>
      </c>
      <c r="E30" s="93"/>
      <c r="F30" s="93"/>
      <c r="G30" s="93"/>
      <c r="H30" s="93"/>
      <c r="I30" s="151" t="str">
        <f t="shared" si="1"/>
        <v/>
      </c>
      <c r="J30" s="7"/>
      <c r="K30" s="80">
        <v>0</v>
      </c>
      <c r="L30" s="89">
        <f>VALUE(K30)+Jul!L30</f>
        <v>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ht="16" thickBot="1" x14ac:dyDescent="0.25">
      <c r="A31" s="106"/>
      <c r="B31" s="93"/>
      <c r="C31" s="110">
        <v>306</v>
      </c>
      <c r="D31" s="110" t="s">
        <v>31</v>
      </c>
      <c r="E31" s="110"/>
      <c r="F31" s="93"/>
      <c r="G31" s="93"/>
      <c r="H31" s="93"/>
      <c r="I31" s="151" t="str">
        <f t="shared" si="1"/>
        <v/>
      </c>
      <c r="J31" s="7"/>
      <c r="K31" s="80">
        <v>68</v>
      </c>
      <c r="L31" s="89">
        <f>VALUE(K31)+Jul!L31</f>
        <v>156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</row>
    <row r="32" spans="1:22" ht="16" thickBot="1" x14ac:dyDescent="0.25">
      <c r="A32" s="106"/>
      <c r="B32" s="93"/>
      <c r="C32" s="93">
        <v>307</v>
      </c>
      <c r="D32" s="135" t="s">
        <v>12</v>
      </c>
      <c r="E32" s="93"/>
      <c r="F32" s="93"/>
      <c r="G32" s="93"/>
      <c r="H32" s="93"/>
      <c r="I32" s="151" t="str">
        <f t="shared" si="1"/>
        <v/>
      </c>
      <c r="J32" s="7"/>
      <c r="K32" s="80">
        <v>0</v>
      </c>
      <c r="L32" s="89">
        <f>VALUE(K32)+Jul!L32</f>
        <v>0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6" thickBot="1" x14ac:dyDescent="0.25">
      <c r="A33" s="106"/>
      <c r="B33" s="93"/>
      <c r="C33" s="93">
        <v>308</v>
      </c>
      <c r="D33" s="135" t="s">
        <v>12</v>
      </c>
      <c r="E33" s="93"/>
      <c r="F33" s="93"/>
      <c r="G33" s="93"/>
      <c r="H33" s="93"/>
      <c r="I33" s="151" t="str">
        <f t="shared" si="1"/>
        <v/>
      </c>
      <c r="J33" s="42"/>
      <c r="K33" s="80">
        <v>0</v>
      </c>
      <c r="L33" s="89">
        <f>VALUE(K33)+Jul!L33</f>
        <v>0</v>
      </c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ht="14" thickBot="1" x14ac:dyDescent="0.2">
      <c r="A34" s="112"/>
      <c r="B34" s="113"/>
      <c r="C34" s="113"/>
      <c r="D34" s="113" t="s">
        <v>32</v>
      </c>
      <c r="E34" s="113"/>
      <c r="F34" s="113"/>
      <c r="G34" s="113"/>
      <c r="H34" s="113"/>
      <c r="I34" s="3"/>
      <c r="J34" s="35" t="s">
        <v>96</v>
      </c>
      <c r="K34" s="83">
        <f>SUM(K26:K33)</f>
        <v>3758</v>
      </c>
      <c r="L34" s="83">
        <f>SUM(L26:L33)</f>
        <v>13319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14" thickBot="1" x14ac:dyDescent="0.2">
      <c r="A35" s="106"/>
      <c r="B35" s="93" t="s">
        <v>14</v>
      </c>
      <c r="C35" s="93"/>
      <c r="D35" s="93"/>
      <c r="E35" s="93"/>
      <c r="F35" s="93"/>
      <c r="G35" s="93"/>
      <c r="H35" s="93"/>
      <c r="I35" s="4"/>
      <c r="J35" s="7"/>
      <c r="K35" s="87"/>
      <c r="L35" s="116"/>
      <c r="M35" s="150"/>
      <c r="N35" s="150"/>
      <c r="O35" s="150"/>
      <c r="P35" s="150"/>
      <c r="Q35" s="150"/>
      <c r="R35" s="150"/>
      <c r="S35" s="150"/>
      <c r="T35" s="150"/>
      <c r="U35" s="150"/>
      <c r="V35" s="150"/>
    </row>
    <row r="36" spans="1:22" ht="16" thickBot="1" x14ac:dyDescent="0.25">
      <c r="A36" s="106"/>
      <c r="B36" s="93"/>
      <c r="C36" s="93">
        <v>401</v>
      </c>
      <c r="D36" s="93" t="s">
        <v>26</v>
      </c>
      <c r="E36" s="93"/>
      <c r="F36" s="93"/>
      <c r="G36" s="93"/>
      <c r="H36" s="93"/>
      <c r="I36" s="151" t="str">
        <f t="shared" ref="I36:I42" si="2">IF(ISBLANK(K36),"",IF(ISNUMBER(K36),"","     Not Number"))</f>
        <v/>
      </c>
      <c r="J36" s="7"/>
      <c r="K36" s="80">
        <v>1416.62</v>
      </c>
      <c r="L36" s="89">
        <f>VALUE(K36)+Jul!L36</f>
        <v>11557</v>
      </c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2" ht="16" thickBot="1" x14ac:dyDescent="0.25">
      <c r="A37" s="106"/>
      <c r="B37" s="93"/>
      <c r="C37" s="93">
        <v>402</v>
      </c>
      <c r="D37" s="93" t="s">
        <v>27</v>
      </c>
      <c r="E37" s="93"/>
      <c r="F37" s="93"/>
      <c r="G37" s="93"/>
      <c r="H37" s="93"/>
      <c r="I37" s="151" t="str">
        <f t="shared" si="2"/>
        <v/>
      </c>
      <c r="J37" s="7"/>
      <c r="K37" s="80">
        <v>1869.89</v>
      </c>
      <c r="L37" s="89">
        <f>VALUE(K37)+Jul!L37</f>
        <v>2519.8900000000003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ht="16" thickBot="1" x14ac:dyDescent="0.25">
      <c r="A38" s="106"/>
      <c r="B38" s="93"/>
      <c r="C38" s="110">
        <v>403</v>
      </c>
      <c r="D38" s="110" t="s">
        <v>28</v>
      </c>
      <c r="E38" s="110"/>
      <c r="F38" s="93"/>
      <c r="G38" s="93"/>
      <c r="H38" s="93"/>
      <c r="I38" s="151" t="str">
        <f t="shared" si="2"/>
        <v/>
      </c>
      <c r="J38" s="7"/>
      <c r="K38" s="80">
        <v>0</v>
      </c>
      <c r="L38" s="89">
        <f>VALUE(K38)+Jul!L38</f>
        <v>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6" thickBot="1" x14ac:dyDescent="0.25">
      <c r="A39" s="106"/>
      <c r="B39" s="93"/>
      <c r="C39" s="110">
        <v>404</v>
      </c>
      <c r="D39" s="110" t="s">
        <v>33</v>
      </c>
      <c r="E39" s="110"/>
      <c r="F39" s="93"/>
      <c r="G39" s="93"/>
      <c r="H39" s="93"/>
      <c r="I39" s="151" t="str">
        <f t="shared" si="2"/>
        <v/>
      </c>
      <c r="J39" s="7"/>
      <c r="K39" s="80">
        <v>0</v>
      </c>
      <c r="L39" s="89">
        <f>VALUE(K39)+Jul!L39</f>
        <v>0</v>
      </c>
      <c r="M39" s="150"/>
      <c r="N39" s="150"/>
      <c r="O39" s="150"/>
      <c r="P39" s="150"/>
      <c r="Q39" s="150"/>
      <c r="R39" s="150"/>
      <c r="S39" s="150"/>
      <c r="T39" s="150"/>
      <c r="U39" s="150"/>
      <c r="V39" s="150"/>
    </row>
    <row r="40" spans="1:22" ht="16" thickBot="1" x14ac:dyDescent="0.25">
      <c r="A40" s="106"/>
      <c r="B40" s="93"/>
      <c r="C40" s="110">
        <v>405</v>
      </c>
      <c r="D40" s="110" t="s">
        <v>30</v>
      </c>
      <c r="E40" s="110"/>
      <c r="F40" s="93"/>
      <c r="G40" s="93"/>
      <c r="H40" s="93"/>
      <c r="I40" s="151" t="str">
        <f t="shared" si="2"/>
        <v/>
      </c>
      <c r="J40" s="7"/>
      <c r="K40" s="80">
        <v>0</v>
      </c>
      <c r="L40" s="89">
        <f>VALUE(K40)+Jul!L40</f>
        <v>0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</row>
    <row r="41" spans="1:22" ht="16" thickBot="1" x14ac:dyDescent="0.25">
      <c r="A41" s="106"/>
      <c r="B41" s="93"/>
      <c r="C41" s="93">
        <v>406</v>
      </c>
      <c r="D41" s="93" t="s">
        <v>34</v>
      </c>
      <c r="E41" s="93"/>
      <c r="F41" s="93"/>
      <c r="G41" s="93"/>
      <c r="H41" s="93"/>
      <c r="I41" s="151" t="str">
        <f t="shared" si="2"/>
        <v/>
      </c>
      <c r="J41" s="7"/>
      <c r="K41" s="80">
        <v>0</v>
      </c>
      <c r="L41" s="89">
        <f>VALUE(K41)+Jul!L41</f>
        <v>250.75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</row>
    <row r="42" spans="1:22" ht="16" thickBot="1" x14ac:dyDescent="0.25">
      <c r="A42" s="106"/>
      <c r="B42" s="93"/>
      <c r="C42" s="93">
        <v>407</v>
      </c>
      <c r="D42" s="135" t="s">
        <v>12</v>
      </c>
      <c r="E42" s="93"/>
      <c r="F42" s="93"/>
      <c r="G42" s="93"/>
      <c r="H42" s="93"/>
      <c r="I42" s="151" t="str">
        <f t="shared" si="2"/>
        <v/>
      </c>
      <c r="J42" s="42"/>
      <c r="K42" s="80">
        <v>0</v>
      </c>
      <c r="L42" s="89">
        <f>VALUE(K42)+Jul!L42</f>
        <v>32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</row>
    <row r="43" spans="1:22" ht="14" thickBot="1" x14ac:dyDescent="0.2">
      <c r="A43" s="112"/>
      <c r="B43" s="113"/>
      <c r="C43" s="113"/>
      <c r="D43" s="113" t="s">
        <v>35</v>
      </c>
      <c r="E43" s="113"/>
      <c r="F43" s="113"/>
      <c r="G43" s="113"/>
      <c r="H43" s="113"/>
      <c r="I43" s="3"/>
      <c r="J43" s="35" t="s">
        <v>97</v>
      </c>
      <c r="K43" s="83">
        <f>SUM(K36:K42)</f>
        <v>3286.51</v>
      </c>
      <c r="L43" s="83">
        <f>SUM(L36:L42)</f>
        <v>14359.64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</row>
    <row r="44" spans="1:22" ht="14" thickBot="1" x14ac:dyDescent="0.2">
      <c r="A44" s="108"/>
      <c r="B44" s="99"/>
      <c r="C44" s="99"/>
      <c r="D44" s="99" t="s">
        <v>36</v>
      </c>
      <c r="E44" s="99"/>
      <c r="F44" s="99"/>
      <c r="G44" s="99"/>
      <c r="H44" s="99"/>
      <c r="I44" s="11"/>
      <c r="J44" s="13" t="s">
        <v>98</v>
      </c>
      <c r="K44" s="83">
        <f>K34-K43</f>
        <v>471.48999999999978</v>
      </c>
      <c r="L44" s="83">
        <f>L34-L43</f>
        <v>-1040.6399999999994</v>
      </c>
      <c r="M44" s="150"/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ht="6" customHeight="1" thickBot="1" x14ac:dyDescent="0.2">
      <c r="A45" s="101"/>
      <c r="B45" s="114"/>
      <c r="C45" s="114"/>
      <c r="D45" s="114"/>
      <c r="E45" s="114"/>
      <c r="F45" s="114"/>
      <c r="G45" s="114"/>
      <c r="H45" s="114"/>
      <c r="I45" s="36"/>
      <c r="J45" s="37"/>
      <c r="K45" s="87"/>
      <c r="L45" s="87"/>
      <c r="M45" s="150"/>
      <c r="N45" s="150"/>
      <c r="O45" s="150"/>
      <c r="P45" s="150"/>
      <c r="Q45" s="150"/>
      <c r="R45" s="150"/>
      <c r="S45" s="150"/>
      <c r="T45" s="150"/>
      <c r="U45" s="150"/>
      <c r="V45" s="150"/>
    </row>
    <row r="46" spans="1:22" ht="14" thickBot="1" x14ac:dyDescent="0.2">
      <c r="A46" s="117" t="s">
        <v>37</v>
      </c>
      <c r="B46" s="114"/>
      <c r="C46" s="114"/>
      <c r="D46" s="118"/>
      <c r="E46" s="118"/>
      <c r="F46" s="114"/>
      <c r="G46" s="114"/>
      <c r="H46" s="114"/>
      <c r="I46" s="167"/>
      <c r="J46" s="173" t="s">
        <v>104</v>
      </c>
      <c r="K46" s="89">
        <f>+K5+K22+K44</f>
        <v>3512.4300000000003</v>
      </c>
      <c r="L46" s="89">
        <f>+L5+L22+L44</f>
        <v>3512.4300000000012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</row>
    <row r="47" spans="1:22" ht="6" customHeight="1" thickBot="1" x14ac:dyDescent="0.2">
      <c r="A47" s="119"/>
      <c r="B47" s="93"/>
      <c r="C47" s="93"/>
      <c r="D47" s="120"/>
      <c r="E47" s="120"/>
      <c r="F47" s="93"/>
      <c r="G47" s="93"/>
      <c r="H47" s="93"/>
      <c r="I47" s="121"/>
      <c r="J47" s="122"/>
      <c r="K47" s="123"/>
      <c r="L47" s="124"/>
      <c r="M47" s="150"/>
      <c r="N47" s="150"/>
      <c r="O47" s="150"/>
      <c r="P47" s="150"/>
      <c r="Q47" s="150"/>
      <c r="R47" s="150"/>
      <c r="S47" s="150"/>
      <c r="T47" s="150"/>
      <c r="U47" s="150"/>
      <c r="V47" s="150"/>
    </row>
    <row r="48" spans="1:22" ht="13.25" customHeight="1" x14ac:dyDescent="0.15">
      <c r="A48" s="203" t="s">
        <v>38</v>
      </c>
      <c r="B48" s="204"/>
      <c r="C48" s="204"/>
      <c r="D48" s="205"/>
      <c r="E48" s="104"/>
      <c r="F48" s="206" t="s">
        <v>39</v>
      </c>
      <c r="G48" s="207"/>
      <c r="H48" s="104"/>
      <c r="I48" s="208"/>
      <c r="J48" s="208"/>
      <c r="K48" s="208"/>
      <c r="L48" s="209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1:22" ht="13.25" customHeight="1" x14ac:dyDescent="0.15">
      <c r="A49" s="172" t="s">
        <v>40</v>
      </c>
      <c r="B49" s="158"/>
      <c r="C49" s="160"/>
      <c r="D49" s="162">
        <f>D52-D50-D51</f>
        <v>3137.4300000000003</v>
      </c>
      <c r="E49" s="51"/>
      <c r="F49" s="53" t="s">
        <v>41</v>
      </c>
      <c r="G49" s="81">
        <v>155</v>
      </c>
      <c r="H49" s="54"/>
      <c r="I49" s="51"/>
      <c r="J49" s="76"/>
      <c r="K49" s="79"/>
      <c r="L49" s="78"/>
      <c r="M49" s="150"/>
      <c r="N49" s="150"/>
      <c r="O49" s="150"/>
      <c r="P49" s="150"/>
      <c r="Q49" s="150"/>
      <c r="R49" s="150"/>
      <c r="S49" s="150"/>
      <c r="T49" s="150"/>
      <c r="U49" s="150"/>
      <c r="V49" s="150"/>
    </row>
    <row r="50" spans="1:22" ht="13.25" customHeight="1" x14ac:dyDescent="0.15">
      <c r="A50" s="25" t="s">
        <v>42</v>
      </c>
      <c r="B50" s="4"/>
      <c r="C50" s="161"/>
      <c r="D50" s="157">
        <f>Jul!D50</f>
        <v>0</v>
      </c>
      <c r="E50" s="51"/>
      <c r="F50" s="183" t="s">
        <v>73</v>
      </c>
      <c r="G50" s="184"/>
      <c r="H50" s="54"/>
      <c r="I50" s="51"/>
      <c r="J50" s="76"/>
      <c r="K50" s="55"/>
      <c r="L50" s="78"/>
      <c r="M50" s="150"/>
      <c r="N50" s="150"/>
      <c r="O50" s="150"/>
      <c r="P50" s="150"/>
      <c r="Q50" s="150"/>
      <c r="R50" s="150"/>
      <c r="S50" s="150"/>
      <c r="T50" s="150"/>
      <c r="U50" s="150"/>
      <c r="V50" s="150"/>
    </row>
    <row r="51" spans="1:22" ht="13.25" customHeight="1" x14ac:dyDescent="0.2">
      <c r="A51" s="56" t="s">
        <v>12</v>
      </c>
      <c r="B51" s="2"/>
      <c r="C51" s="57"/>
      <c r="D51" s="157">
        <f>Jul!D51</f>
        <v>375</v>
      </c>
      <c r="E51" s="51"/>
      <c r="F51" s="4"/>
      <c r="H51" s="170"/>
      <c r="I51" s="170"/>
      <c r="J51" s="76"/>
      <c r="K51" s="156"/>
      <c r="L51" s="78"/>
      <c r="M51" s="150"/>
      <c r="N51" s="150"/>
      <c r="O51" s="150"/>
      <c r="P51" s="150"/>
      <c r="Q51" s="150"/>
      <c r="R51" s="150"/>
      <c r="S51" s="150"/>
      <c r="T51" s="150"/>
      <c r="U51" s="150"/>
      <c r="V51" s="150"/>
    </row>
    <row r="52" spans="1:22" ht="20.25" customHeight="1" thickBot="1" x14ac:dyDescent="0.3">
      <c r="A52" s="58" t="s">
        <v>43</v>
      </c>
      <c r="B52" s="34"/>
      <c r="C52" s="34"/>
      <c r="D52" s="159">
        <f>K46</f>
        <v>3512.4300000000003</v>
      </c>
      <c r="E52" s="51"/>
      <c r="F52" s="54"/>
      <c r="G52" s="185">
        <f>Setup!C42</f>
        <v>42988</v>
      </c>
      <c r="H52" s="186"/>
      <c r="I52" s="186"/>
      <c r="J52" s="62"/>
      <c r="K52" s="176" t="str">
        <f>Jul!K52</f>
        <v>Patrick Graham</v>
      </c>
      <c r="L52" s="155"/>
      <c r="M52" s="150"/>
      <c r="N52" s="150"/>
      <c r="O52" s="150"/>
      <c r="P52" s="150"/>
      <c r="Q52" s="150"/>
      <c r="R52" s="150"/>
      <c r="S52" s="150"/>
      <c r="T52" s="150"/>
      <c r="U52" s="150"/>
      <c r="V52" s="150"/>
    </row>
    <row r="53" spans="1:22" ht="13.5" customHeight="1" x14ac:dyDescent="0.15">
      <c r="A53" s="61"/>
      <c r="B53" s="4"/>
      <c r="C53" s="4"/>
      <c r="D53" s="51"/>
      <c r="E53" s="63"/>
      <c r="F53" s="54"/>
      <c r="G53" s="180" t="s">
        <v>44</v>
      </c>
      <c r="H53" s="180"/>
      <c r="I53" s="180"/>
      <c r="J53" s="62"/>
      <c r="K53" s="178" t="s">
        <v>106</v>
      </c>
      <c r="L53" s="179"/>
      <c r="M53" s="150"/>
      <c r="N53" s="150"/>
      <c r="O53" s="150"/>
      <c r="P53" s="150"/>
      <c r="Q53" s="150"/>
      <c r="R53" s="150"/>
      <c r="S53" s="150"/>
      <c r="T53" s="150"/>
      <c r="U53" s="150"/>
      <c r="V53" s="150"/>
    </row>
    <row r="54" spans="1:22" ht="6.75" customHeight="1" x14ac:dyDescent="0.15">
      <c r="A54" s="126"/>
      <c r="B54" s="93"/>
      <c r="C54" s="93"/>
      <c r="D54" s="123"/>
      <c r="E54" s="123"/>
      <c r="F54" s="125"/>
      <c r="G54" s="180"/>
      <c r="H54" s="180"/>
      <c r="I54" s="180"/>
      <c r="J54" s="127"/>
      <c r="K54" s="199"/>
      <c r="L54" s="200"/>
      <c r="M54" s="150"/>
      <c r="N54" s="150"/>
      <c r="O54" s="150"/>
      <c r="P54" s="150"/>
      <c r="Q54" s="150"/>
      <c r="R54" s="150"/>
      <c r="S54" s="150"/>
      <c r="T54" s="150"/>
      <c r="U54" s="150"/>
      <c r="V54" s="150"/>
    </row>
    <row r="55" spans="1:22" ht="9.75" customHeight="1" x14ac:dyDescent="0.15">
      <c r="A55" s="128" t="s">
        <v>45</v>
      </c>
      <c r="B55" s="93"/>
      <c r="C55" s="93"/>
      <c r="D55" s="93"/>
      <c r="E55" s="93"/>
      <c r="F55" s="93"/>
      <c r="G55" s="93"/>
      <c r="H55" s="93"/>
      <c r="I55" s="93"/>
      <c r="J55" s="91"/>
      <c r="K55" s="123"/>
      <c r="L55" s="116"/>
      <c r="M55" s="150"/>
      <c r="N55" s="150"/>
      <c r="O55" s="150"/>
      <c r="P55" s="150"/>
      <c r="Q55" s="150"/>
      <c r="R55" s="150"/>
      <c r="S55" s="150"/>
      <c r="T55" s="150"/>
      <c r="U55" s="150"/>
      <c r="V55" s="150"/>
    </row>
    <row r="56" spans="1:22" ht="14" customHeight="1" thickBot="1" x14ac:dyDescent="0.2">
      <c r="A56" s="129" t="str">
        <f>Jan!A56</f>
        <v>FORM 28, Rev 01/13/17 effective 1/1/2017</v>
      </c>
      <c r="B56" s="130"/>
      <c r="C56" s="130"/>
      <c r="D56" s="130"/>
      <c r="E56" s="131"/>
      <c r="F56" s="131"/>
      <c r="G56" s="131"/>
      <c r="H56" s="131"/>
      <c r="I56" s="131"/>
      <c r="J56" s="132"/>
      <c r="K56" s="133"/>
      <c r="L56" s="134"/>
      <c r="M56" s="150"/>
      <c r="N56" s="150"/>
      <c r="O56" s="150"/>
      <c r="P56" s="150"/>
      <c r="Q56" s="150"/>
      <c r="R56" s="150"/>
      <c r="S56" s="150"/>
      <c r="T56" s="150"/>
      <c r="U56" s="150"/>
      <c r="V56" s="150"/>
    </row>
    <row r="57" spans="1:22" x14ac:dyDescent="0.15">
      <c r="M57" s="150"/>
      <c r="N57" s="150"/>
      <c r="O57" s="150"/>
      <c r="P57" s="150"/>
      <c r="Q57" s="150"/>
      <c r="R57" s="150"/>
      <c r="S57" s="150"/>
      <c r="T57" s="150"/>
      <c r="U57" s="150"/>
      <c r="V57" s="150"/>
    </row>
    <row r="58" spans="1:22" x14ac:dyDescent="0.15">
      <c r="M58" s="150"/>
      <c r="N58" s="150"/>
      <c r="O58" s="150"/>
      <c r="P58" s="150"/>
      <c r="Q58" s="150"/>
      <c r="R58" s="150"/>
      <c r="S58" s="150"/>
      <c r="T58" s="150"/>
      <c r="U58" s="150"/>
      <c r="V58" s="150"/>
    </row>
    <row r="59" spans="1:22" x14ac:dyDescent="0.15"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x14ac:dyDescent="0.15">
      <c r="M60" s="150"/>
      <c r="N60" s="150"/>
      <c r="O60" s="150"/>
      <c r="P60" s="150"/>
      <c r="Q60" s="150"/>
      <c r="R60" s="150"/>
      <c r="S60" s="150"/>
      <c r="T60" s="150"/>
      <c r="U60" s="150"/>
      <c r="V60" s="150"/>
    </row>
    <row r="61" spans="1:22" x14ac:dyDescent="0.15">
      <c r="B61" s="72"/>
      <c r="M61" s="150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1:22" x14ac:dyDescent="0.15"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2" x14ac:dyDescent="0.15"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  <row r="64" spans="1:22" x14ac:dyDescent="0.15">
      <c r="M64" s="150"/>
      <c r="N64" s="150"/>
      <c r="O64" s="150"/>
      <c r="P64" s="150"/>
      <c r="Q64" s="150"/>
      <c r="R64" s="150"/>
      <c r="S64" s="150"/>
      <c r="T64" s="150"/>
      <c r="U64" s="150"/>
      <c r="V64" s="150"/>
    </row>
    <row r="65" spans="13:22" x14ac:dyDescent="0.15"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spans="13:22" x14ac:dyDescent="0.15"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  <row r="67" spans="13:22" x14ac:dyDescent="0.15">
      <c r="M67" s="150"/>
      <c r="N67" s="150"/>
      <c r="O67" s="150"/>
      <c r="P67" s="150"/>
      <c r="Q67" s="150"/>
      <c r="R67" s="150"/>
      <c r="S67" s="150"/>
      <c r="T67" s="150"/>
      <c r="U67" s="150"/>
      <c r="V67" s="150"/>
    </row>
    <row r="68" spans="13:22" x14ac:dyDescent="0.15">
      <c r="M68" s="150"/>
      <c r="N68" s="150"/>
      <c r="O68" s="150"/>
      <c r="P68" s="150"/>
      <c r="Q68" s="150"/>
      <c r="R68" s="150"/>
      <c r="S68" s="150"/>
      <c r="T68" s="150"/>
      <c r="U68" s="150"/>
      <c r="V68" s="150"/>
    </row>
    <row r="69" spans="13:22" x14ac:dyDescent="0.15">
      <c r="M69" s="150"/>
      <c r="N69" s="150"/>
      <c r="O69" s="150"/>
      <c r="P69" s="150"/>
      <c r="Q69" s="150"/>
      <c r="R69" s="150"/>
      <c r="S69" s="150"/>
      <c r="T69" s="150"/>
      <c r="U69" s="150"/>
      <c r="V69" s="150"/>
    </row>
    <row r="70" spans="13:22" x14ac:dyDescent="0.15">
      <c r="M70" s="150"/>
      <c r="N70" s="150"/>
      <c r="O70" s="150"/>
      <c r="P70" s="150"/>
      <c r="Q70" s="150"/>
      <c r="R70" s="150"/>
      <c r="S70" s="150"/>
      <c r="T70" s="150"/>
      <c r="U70" s="150"/>
      <c r="V70" s="150"/>
    </row>
    <row r="71" spans="13:22" x14ac:dyDescent="0.15">
      <c r="M71" s="150"/>
      <c r="N71" s="150"/>
      <c r="O71" s="150"/>
      <c r="P71" s="150"/>
      <c r="Q71" s="150"/>
      <c r="R71" s="150"/>
      <c r="S71" s="150"/>
      <c r="T71" s="150"/>
      <c r="U71" s="150"/>
      <c r="V71" s="150"/>
    </row>
  </sheetData>
  <sheetProtection password="DCCF" sheet="1"/>
  <mergeCells count="12">
    <mergeCell ref="G54:I54"/>
    <mergeCell ref="K54:L54"/>
    <mergeCell ref="F50:G50"/>
    <mergeCell ref="G53:I53"/>
    <mergeCell ref="K53:L53"/>
    <mergeCell ref="G52:I52"/>
    <mergeCell ref="A1:K1"/>
    <mergeCell ref="A2:C2"/>
    <mergeCell ref="A3:C3"/>
    <mergeCell ref="A48:D48"/>
    <mergeCell ref="F48:G48"/>
    <mergeCell ref="I48:L48"/>
  </mergeCells>
  <pageMargins left="1" right="0.5" top="0.25" bottom="0.5" header="0.5" footer="0.5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Setup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Microsoft Office User</cp:lastModifiedBy>
  <cp:lastPrinted>2017-12-30T20:27:55Z</cp:lastPrinted>
  <dcterms:created xsi:type="dcterms:W3CDTF">2010-01-25T19:39:56Z</dcterms:created>
  <dcterms:modified xsi:type="dcterms:W3CDTF">2017-12-30T20:28:07Z</dcterms:modified>
</cp:coreProperties>
</file>